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ruce\Dropbox\000000000 5th Edition Edits\000000 5TH EDITION FINALS\Online Companion Excel Files\"/>
    </mc:Choice>
  </mc:AlternateContent>
  <xr:revisionPtr revIDLastSave="0" documentId="8_{A40D2C87-7A26-4244-A79F-BD659A26BFC6}" xr6:coauthVersionLast="44" xr6:coauthVersionMax="44" xr10:uidLastSave="{00000000-0000-0000-0000-000000000000}"/>
  <bookViews>
    <workbookView xWindow="170" yWindow="300" windowWidth="18480" windowHeight="20220" xr2:uid="{14F05AAC-9E53-48F6-8B96-70A93F33AA40}"/>
  </bookViews>
  <sheets>
    <sheet name="Chapter 5 Figures" sheetId="35" r:id="rId1"/>
    <sheet name="Fig 5.1" sheetId="4" r:id="rId2"/>
    <sheet name="Fig 5.2" sheetId="2" r:id="rId3"/>
    <sheet name="Fig 5.3" sheetId="3" r:id="rId4"/>
    <sheet name="Fig 5.4" sheetId="5" r:id="rId5"/>
    <sheet name="Fig 5.5" sheetId="6" r:id="rId6"/>
    <sheet name="Fig 5.6" sheetId="7" r:id="rId7"/>
    <sheet name="Fig 5.7" sheetId="8" r:id="rId8"/>
    <sheet name="Fig 5.8" sheetId="9" r:id="rId9"/>
    <sheet name="Fig 5.9" sheetId="10" r:id="rId10"/>
    <sheet name="Fig 5.10" sheetId="31" r:id="rId11"/>
    <sheet name="Fig 5.11" sheetId="32" r:id="rId12"/>
    <sheet name="Fig 5.12" sheetId="37" r:id="rId13"/>
    <sheet name="Fig 5.13" sheetId="14" r:id="rId14"/>
    <sheet name="Fig 5.14" sheetId="15" r:id="rId15"/>
    <sheet name="Fig 5.15" sheetId="27" r:id="rId16"/>
    <sheet name="Fig 5.16" sheetId="28" r:id="rId17"/>
    <sheet name="Fig 5.17" sheetId="29" r:id="rId18"/>
    <sheet name="Fig 5.18" sheetId="34" r:id="rId19"/>
    <sheet name="Fig 5.19" sheetId="22" r:id="rId20"/>
    <sheet name="Fig 5.20" sheetId="23" r:id="rId21"/>
    <sheet name="Fig 5.21" sheetId="36" r:id="rId22"/>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34" l="1"/>
  <c r="G24" i="34"/>
  <c r="F24" i="34"/>
  <c r="E24" i="34"/>
  <c r="H23" i="34"/>
  <c r="G23" i="34"/>
  <c r="F23" i="34"/>
  <c r="E23" i="34"/>
  <c r="D24" i="34"/>
  <c r="D23" i="34"/>
  <c r="C45" i="29"/>
  <c r="C44" i="29"/>
  <c r="G38" i="28"/>
  <c r="F38" i="28"/>
  <c r="E38" i="28"/>
  <c r="D38" i="28"/>
  <c r="G37" i="28"/>
  <c r="F37" i="28"/>
  <c r="E37" i="28"/>
  <c r="D37" i="28"/>
  <c r="C38" i="28"/>
  <c r="C37" i="28"/>
  <c r="G26" i="14"/>
  <c r="G24" i="28"/>
  <c r="H41" i="29"/>
  <c r="F26" i="14"/>
  <c r="F24" i="28"/>
  <c r="G41" i="29"/>
  <c r="E26" i="14"/>
  <c r="E24" i="28"/>
  <c r="F41" i="29"/>
  <c r="D26" i="14"/>
  <c r="D24" i="28"/>
  <c r="E41" i="29"/>
  <c r="G18" i="14"/>
  <c r="G16" i="28"/>
  <c r="H40" i="29"/>
  <c r="F18" i="14"/>
  <c r="F16" i="28"/>
  <c r="G40" i="29"/>
  <c r="E18" i="14"/>
  <c r="E16" i="28"/>
  <c r="F40" i="29"/>
  <c r="D18" i="14"/>
  <c r="D16" i="28"/>
  <c r="E40" i="29"/>
  <c r="C26" i="14"/>
  <c r="C24" i="28"/>
  <c r="D41" i="29"/>
  <c r="C18" i="14"/>
  <c r="C16" i="28"/>
  <c r="D40" i="29"/>
  <c r="G13" i="15"/>
  <c r="G34" i="15"/>
  <c r="F13" i="15"/>
  <c r="F34" i="15"/>
  <c r="E13" i="15"/>
  <c r="E34" i="15"/>
  <c r="D13" i="15"/>
  <c r="D34" i="15"/>
  <c r="G12" i="15"/>
  <c r="G33" i="15"/>
  <c r="F12" i="15"/>
  <c r="F33" i="15"/>
  <c r="E12" i="15"/>
  <c r="E33" i="15"/>
  <c r="D12" i="15"/>
  <c r="D33" i="15"/>
  <c r="C13" i="15"/>
  <c r="C34" i="15"/>
  <c r="C12" i="15"/>
  <c r="C33" i="15"/>
  <c r="C44" i="34"/>
  <c r="C43" i="34"/>
  <c r="C42" i="34"/>
  <c r="C41" i="34"/>
  <c r="C40" i="34"/>
  <c r="C39" i="34"/>
  <c r="C38" i="34"/>
  <c r="D37" i="34"/>
  <c r="E37" i="34"/>
  <c r="F37" i="34"/>
  <c r="G37" i="34"/>
  <c r="H37" i="34"/>
  <c r="C37" i="34"/>
  <c r="D36" i="34"/>
  <c r="E36" i="34"/>
  <c r="F36" i="34"/>
  <c r="G36" i="34"/>
  <c r="H36" i="34"/>
  <c r="C36" i="34"/>
  <c r="C35" i="34"/>
  <c r="C34" i="34"/>
  <c r="C33" i="34"/>
  <c r="C32" i="34"/>
  <c r="C31" i="34"/>
  <c r="C30" i="34"/>
  <c r="C29" i="34"/>
  <c r="C28" i="34"/>
  <c r="C27" i="34"/>
  <c r="C26" i="34"/>
  <c r="C25" i="34"/>
  <c r="C24" i="34"/>
  <c r="C23" i="34"/>
  <c r="C22" i="34"/>
  <c r="C19" i="34"/>
  <c r="H49" i="34"/>
  <c r="H50" i="34"/>
  <c r="G49" i="34"/>
  <c r="G50" i="34"/>
  <c r="F49" i="34"/>
  <c r="F50" i="34"/>
  <c r="E49" i="34"/>
  <c r="E50" i="34"/>
  <c r="D49" i="34"/>
  <c r="D50" i="34"/>
  <c r="D38" i="34"/>
  <c r="E38" i="34"/>
  <c r="F38" i="34"/>
  <c r="G38" i="34"/>
  <c r="H38" i="34"/>
  <c r="D39" i="34"/>
  <c r="E39" i="34"/>
  <c r="F39" i="34"/>
  <c r="G39" i="34"/>
  <c r="H39" i="34"/>
  <c r="D40" i="34"/>
  <c r="E40" i="34"/>
  <c r="F40" i="34"/>
  <c r="G40" i="34"/>
  <c r="H40" i="34"/>
  <c r="D41" i="34"/>
  <c r="E41" i="34"/>
  <c r="F41" i="34"/>
  <c r="G41" i="34"/>
  <c r="H41" i="34"/>
  <c r="D42" i="34"/>
  <c r="E42" i="34"/>
  <c r="F42" i="34"/>
  <c r="G42" i="34"/>
  <c r="H42" i="34"/>
  <c r="D43" i="34"/>
  <c r="E43" i="34"/>
  <c r="F43" i="34"/>
  <c r="G43" i="34"/>
  <c r="H43" i="34"/>
  <c r="H29" i="34"/>
  <c r="G29" i="34"/>
  <c r="F29" i="34"/>
  <c r="E29" i="34"/>
  <c r="D29" i="34"/>
  <c r="D28" i="34"/>
  <c r="E28" i="34"/>
  <c r="F28" i="34"/>
  <c r="G28" i="34"/>
  <c r="H28" i="34"/>
  <c r="D26" i="34"/>
  <c r="E26" i="34"/>
  <c r="F26" i="34"/>
  <c r="G26" i="34"/>
  <c r="H26" i="34"/>
  <c r="H25" i="34"/>
  <c r="G25" i="34"/>
  <c r="F25" i="34"/>
  <c r="E25" i="34"/>
  <c r="D25" i="34"/>
  <c r="C4" i="34"/>
  <c r="D9" i="34"/>
  <c r="D10" i="34"/>
  <c r="D11" i="34"/>
  <c r="D12" i="34"/>
  <c r="E9" i="34"/>
  <c r="E10" i="34"/>
  <c r="E11" i="34"/>
  <c r="E12" i="34"/>
  <c r="F9" i="34"/>
  <c r="F10" i="34"/>
  <c r="F11" i="34"/>
  <c r="F12" i="34"/>
  <c r="G9" i="34"/>
  <c r="G10" i="34"/>
  <c r="G11" i="34"/>
  <c r="G12" i="34"/>
  <c r="H9" i="34"/>
  <c r="H10" i="34"/>
  <c r="H11" i="34"/>
  <c r="H12" i="34"/>
  <c r="D43" i="29"/>
  <c r="E43" i="29"/>
  <c r="F43" i="29"/>
  <c r="G43" i="29"/>
  <c r="H43" i="29"/>
  <c r="D44" i="29"/>
  <c r="E44" i="29"/>
  <c r="F44" i="29"/>
  <c r="G44" i="29"/>
  <c r="H44" i="29"/>
  <c r="D45" i="29"/>
  <c r="E45" i="29"/>
  <c r="F45" i="29"/>
  <c r="G45" i="29"/>
  <c r="H45" i="29"/>
  <c r="C47" i="29"/>
  <c r="C46" i="29"/>
  <c r="C43" i="29"/>
  <c r="D42" i="29"/>
  <c r="E42" i="29"/>
  <c r="F42" i="29"/>
  <c r="G42" i="29"/>
  <c r="H42" i="29"/>
  <c r="C42" i="29"/>
  <c r="C41" i="29"/>
  <c r="C40" i="29"/>
  <c r="D39" i="29"/>
  <c r="E39" i="29"/>
  <c r="F39" i="29"/>
  <c r="G39" i="29"/>
  <c r="H39" i="29"/>
  <c r="C39" i="29"/>
  <c r="D36" i="29"/>
  <c r="E36" i="29"/>
  <c r="F36" i="29"/>
  <c r="G36" i="29"/>
  <c r="H36" i="29"/>
  <c r="C36" i="29"/>
  <c r="I16" i="29"/>
  <c r="C4" i="29"/>
  <c r="D28" i="29"/>
  <c r="D29" i="29"/>
  <c r="E28" i="29"/>
  <c r="E29" i="29"/>
  <c r="F28" i="29"/>
  <c r="F29" i="29"/>
  <c r="G28" i="29"/>
  <c r="G29" i="29"/>
  <c r="H28" i="29"/>
  <c r="H29" i="29"/>
  <c r="I28" i="29"/>
  <c r="I29" i="29"/>
  <c r="J28" i="29"/>
  <c r="J29" i="29"/>
  <c r="J30" i="29"/>
  <c r="I30" i="29"/>
  <c r="H30" i="29"/>
  <c r="G30" i="29"/>
  <c r="F30" i="29"/>
  <c r="E30" i="29"/>
  <c r="D30" i="29"/>
  <c r="D22" i="29"/>
  <c r="E22" i="29"/>
  <c r="F22" i="29"/>
  <c r="G22" i="29"/>
  <c r="H22" i="29"/>
  <c r="I22" i="29"/>
  <c r="J22" i="29"/>
  <c r="K22" i="29"/>
  <c r="L22" i="29"/>
  <c r="M22" i="29"/>
  <c r="N22" i="29"/>
  <c r="D16" i="29"/>
  <c r="D21" i="29"/>
  <c r="D23" i="29"/>
  <c r="E16" i="29"/>
  <c r="E17" i="29"/>
  <c r="E21" i="29"/>
  <c r="E23" i="29"/>
  <c r="F16" i="29"/>
  <c r="F17" i="29"/>
  <c r="F18" i="29"/>
  <c r="F21" i="29"/>
  <c r="F23" i="29"/>
  <c r="G16" i="29"/>
  <c r="G17" i="29"/>
  <c r="G18" i="29"/>
  <c r="G19" i="29"/>
  <c r="G21" i="29"/>
  <c r="G23" i="29"/>
  <c r="H16" i="29"/>
  <c r="H17" i="29"/>
  <c r="H18" i="29"/>
  <c r="H19" i="29"/>
  <c r="H20" i="29"/>
  <c r="H21" i="29"/>
  <c r="H23" i="29"/>
  <c r="I17" i="29"/>
  <c r="I18" i="29"/>
  <c r="I19" i="29"/>
  <c r="I20" i="29"/>
  <c r="I21" i="29"/>
  <c r="I23" i="29"/>
  <c r="J16" i="29"/>
  <c r="J17" i="29"/>
  <c r="J18" i="29"/>
  <c r="J19" i="29"/>
  <c r="J20" i="29"/>
  <c r="J21" i="29"/>
  <c r="J23" i="29"/>
  <c r="K17" i="29"/>
  <c r="K18" i="29"/>
  <c r="K19" i="29"/>
  <c r="K20" i="29"/>
  <c r="K21" i="29"/>
  <c r="K23" i="29"/>
  <c r="L18" i="29"/>
  <c r="L19" i="29"/>
  <c r="L20" i="29"/>
  <c r="L21" i="29"/>
  <c r="L23" i="29"/>
  <c r="M19" i="29"/>
  <c r="M20" i="29"/>
  <c r="M21" i="29"/>
  <c r="M23" i="29"/>
  <c r="N20" i="29"/>
  <c r="N21" i="29"/>
  <c r="N23" i="29"/>
  <c r="N24" i="29"/>
  <c r="M24" i="29"/>
  <c r="L24" i="29"/>
  <c r="K24" i="29"/>
  <c r="J24" i="29"/>
  <c r="I24" i="29"/>
  <c r="H24" i="29"/>
  <c r="G24" i="29"/>
  <c r="F24" i="29"/>
  <c r="E24" i="29"/>
  <c r="D24" i="29"/>
  <c r="P16" i="29"/>
  <c r="P17" i="29"/>
  <c r="P18" i="29"/>
  <c r="P19" i="29"/>
  <c r="P20" i="29"/>
  <c r="P21" i="29"/>
  <c r="Q20" i="29"/>
  <c r="Q19" i="29"/>
  <c r="Q18" i="29"/>
  <c r="Q17" i="29"/>
  <c r="Q16" i="29"/>
  <c r="P15" i="29"/>
  <c r="C11" i="29"/>
  <c r="C10" i="29"/>
  <c r="C9" i="29"/>
  <c r="C28" i="14"/>
  <c r="C26" i="28"/>
  <c r="D28" i="14"/>
  <c r="D26" i="28"/>
  <c r="E28" i="14"/>
  <c r="E26" i="28"/>
  <c r="F28" i="14"/>
  <c r="F26" i="28"/>
  <c r="G28" i="14"/>
  <c r="G26" i="28"/>
  <c r="O26" i="28"/>
  <c r="C19" i="28"/>
  <c r="D19" i="28"/>
  <c r="E19" i="28"/>
  <c r="F19" i="28"/>
  <c r="G19" i="28"/>
  <c r="H19" i="28"/>
  <c r="I19" i="28"/>
  <c r="O19" i="28"/>
  <c r="D20" i="28"/>
  <c r="E20" i="28"/>
  <c r="F20" i="28"/>
  <c r="G20" i="28"/>
  <c r="H20" i="28"/>
  <c r="I20" i="28"/>
  <c r="J20" i="28"/>
  <c r="O20" i="28"/>
  <c r="E21" i="28"/>
  <c r="F21" i="28"/>
  <c r="G21" i="28"/>
  <c r="H21" i="28"/>
  <c r="I21" i="28"/>
  <c r="J21" i="28"/>
  <c r="K21" i="28"/>
  <c r="O21" i="28"/>
  <c r="F22" i="28"/>
  <c r="G22" i="28"/>
  <c r="H22" i="28"/>
  <c r="I22" i="28"/>
  <c r="J22" i="28"/>
  <c r="K22" i="28"/>
  <c r="L22" i="28"/>
  <c r="O22" i="28"/>
  <c r="G23" i="28"/>
  <c r="H23" i="28"/>
  <c r="I23" i="28"/>
  <c r="J23" i="28"/>
  <c r="K23" i="28"/>
  <c r="L23" i="28"/>
  <c r="G6" i="14"/>
  <c r="G6" i="28"/>
  <c r="M23" i="28"/>
  <c r="O23" i="28"/>
  <c r="O24" i="28"/>
  <c r="O18" i="28"/>
  <c r="C11" i="28"/>
  <c r="D11" i="28"/>
  <c r="E11" i="28"/>
  <c r="F11" i="28"/>
  <c r="G11" i="28"/>
  <c r="H11" i="28"/>
  <c r="I11" i="28"/>
  <c r="O11" i="28"/>
  <c r="D12" i="28"/>
  <c r="E12" i="28"/>
  <c r="F12" i="28"/>
  <c r="G12" i="28"/>
  <c r="H12" i="28"/>
  <c r="I12" i="28"/>
  <c r="J12" i="28"/>
  <c r="O12" i="28"/>
  <c r="E13" i="28"/>
  <c r="F13" i="28"/>
  <c r="G13" i="28"/>
  <c r="H13" i="28"/>
  <c r="I13" i="28"/>
  <c r="J13" i="28"/>
  <c r="K13" i="28"/>
  <c r="O13" i="28"/>
  <c r="F14" i="28"/>
  <c r="G14" i="28"/>
  <c r="H14" i="28"/>
  <c r="I14" i="28"/>
  <c r="J14" i="28"/>
  <c r="K14" i="28"/>
  <c r="L14" i="28"/>
  <c r="O14" i="28"/>
  <c r="G15" i="28"/>
  <c r="H15" i="28"/>
  <c r="I15" i="28"/>
  <c r="J15" i="28"/>
  <c r="K15" i="28"/>
  <c r="L15" i="28"/>
  <c r="M15" i="28"/>
  <c r="O15" i="28"/>
  <c r="O16" i="28"/>
  <c r="O10" i="28"/>
  <c r="O21" i="14"/>
  <c r="O22" i="14"/>
  <c r="O23" i="14"/>
  <c r="O24" i="14"/>
  <c r="O25" i="14"/>
  <c r="O26" i="14"/>
  <c r="O13" i="14"/>
  <c r="O14" i="14"/>
  <c r="O15" i="14"/>
  <c r="O16" i="14"/>
  <c r="O17" i="14"/>
  <c r="O18" i="14"/>
  <c r="O28" i="14"/>
  <c r="O20" i="14"/>
  <c r="O12" i="14"/>
  <c r="C3" i="27"/>
  <c r="C5" i="27"/>
  <c r="D8" i="27"/>
  <c r="G44" i="32"/>
  <c r="F44" i="32"/>
  <c r="E44" i="32"/>
  <c r="D44" i="32"/>
  <c r="C44" i="32"/>
  <c r="G40" i="31"/>
  <c r="F40" i="31"/>
  <c r="E40" i="31"/>
  <c r="D40" i="31"/>
  <c r="G39" i="31"/>
  <c r="F39" i="31"/>
  <c r="E39" i="31"/>
  <c r="D39" i="31"/>
  <c r="G38" i="31"/>
  <c r="F38" i="31"/>
  <c r="E38" i="31"/>
  <c r="D38" i="31"/>
  <c r="C40" i="31"/>
  <c r="C39" i="31"/>
  <c r="C38" i="31"/>
  <c r="C35" i="10"/>
  <c r="C34" i="31"/>
  <c r="G15" i="27"/>
  <c r="F15" i="27"/>
  <c r="E15" i="27"/>
  <c r="D15" i="27"/>
  <c r="C15" i="27"/>
  <c r="F6" i="14"/>
  <c r="F6" i="28"/>
  <c r="E6" i="14"/>
  <c r="E6" i="28"/>
  <c r="D6" i="14"/>
  <c r="D6" i="28"/>
  <c r="C6" i="14"/>
  <c r="C6" i="28"/>
  <c r="G5" i="14"/>
  <c r="G5" i="28"/>
  <c r="F5" i="14"/>
  <c r="F5" i="28"/>
  <c r="E5" i="14"/>
  <c r="E5" i="28"/>
  <c r="D5" i="14"/>
  <c r="D5" i="28"/>
  <c r="C5" i="14"/>
  <c r="C5" i="28"/>
  <c r="G4" i="14"/>
  <c r="G4" i="28"/>
  <c r="F4" i="14"/>
  <c r="F4" i="28"/>
  <c r="E4" i="14"/>
  <c r="E4" i="28"/>
  <c r="D4" i="14"/>
  <c r="D4" i="28"/>
  <c r="C4" i="14"/>
  <c r="C4" i="28"/>
  <c r="G31" i="15"/>
  <c r="F31" i="15"/>
  <c r="E31" i="15"/>
  <c r="F30" i="15"/>
  <c r="G29" i="15"/>
  <c r="C29" i="15"/>
  <c r="G28" i="15"/>
  <c r="F28" i="15"/>
  <c r="E28" i="15"/>
  <c r="D28" i="15"/>
  <c r="C28" i="15"/>
  <c r="C24" i="15"/>
  <c r="C23" i="15"/>
  <c r="C22" i="15"/>
  <c r="C21" i="15"/>
  <c r="C19" i="15"/>
  <c r="F32" i="15"/>
  <c r="C9" i="15"/>
  <c r="D31" i="15"/>
  <c r="C31" i="15"/>
  <c r="G30" i="15"/>
  <c r="E30" i="15"/>
  <c r="D30" i="15"/>
  <c r="C30" i="15"/>
  <c r="F29" i="15"/>
  <c r="E32" i="15"/>
  <c r="D32" i="15"/>
  <c r="C9" i="37"/>
  <c r="C32" i="15"/>
  <c r="G32" i="15"/>
  <c r="D29" i="15"/>
  <c r="E29" i="15"/>
  <c r="G40" i="32"/>
  <c r="F40" i="32"/>
  <c r="E40" i="32"/>
  <c r="D40" i="32"/>
  <c r="C40" i="32"/>
  <c r="G39" i="32"/>
  <c r="F39" i="32"/>
  <c r="E39" i="32"/>
  <c r="D39" i="32"/>
  <c r="C39" i="32"/>
  <c r="G38" i="32"/>
  <c r="F38" i="32"/>
  <c r="E38" i="32"/>
  <c r="D38" i="32"/>
  <c r="C38" i="32"/>
  <c r="C34" i="32"/>
  <c r="G42" i="31"/>
  <c r="G42" i="32"/>
  <c r="F42" i="31"/>
  <c r="F42" i="32"/>
  <c r="E42" i="31"/>
  <c r="E42" i="32"/>
  <c r="D42" i="31"/>
  <c r="D42" i="32"/>
  <c r="C42" i="31"/>
  <c r="C42" i="32"/>
  <c r="G36" i="10"/>
  <c r="G35" i="31"/>
  <c r="G35" i="32"/>
  <c r="F36" i="10"/>
  <c r="F35" i="31"/>
  <c r="F35" i="32"/>
  <c r="E36" i="10"/>
  <c r="E35" i="31"/>
  <c r="E35" i="32"/>
  <c r="D36" i="10"/>
  <c r="D35" i="31"/>
  <c r="D35" i="32"/>
  <c r="C36" i="10"/>
  <c r="C35" i="31"/>
  <c r="C35" i="32"/>
  <c r="G35" i="10"/>
  <c r="G34" i="31"/>
  <c r="G34" i="32"/>
  <c r="F35" i="10"/>
  <c r="F34" i="31"/>
  <c r="F34" i="32"/>
  <c r="E35" i="10"/>
  <c r="E34" i="31"/>
  <c r="E34" i="32"/>
  <c r="D35" i="10"/>
  <c r="D34" i="31"/>
  <c r="D34" i="32"/>
  <c r="G29" i="9"/>
  <c r="G29" i="10"/>
  <c r="G29" i="31"/>
  <c r="G29" i="32"/>
  <c r="F29" i="9"/>
  <c r="F29" i="10"/>
  <c r="F29" i="31"/>
  <c r="F29" i="32"/>
  <c r="E29" i="9"/>
  <c r="E29" i="10"/>
  <c r="E29" i="31"/>
  <c r="E29" i="32"/>
  <c r="D29" i="9"/>
  <c r="D29" i="10"/>
  <c r="D29" i="31"/>
  <c r="D29" i="32"/>
  <c r="C29" i="9"/>
  <c r="C29" i="10"/>
  <c r="C29" i="31"/>
  <c r="C29" i="32"/>
  <c r="G28" i="9"/>
  <c r="G28" i="10"/>
  <c r="G28" i="31"/>
  <c r="G28" i="32"/>
  <c r="F28" i="9"/>
  <c r="F28" i="10"/>
  <c r="F28" i="31"/>
  <c r="F28" i="32"/>
  <c r="E28" i="9"/>
  <c r="E28" i="10"/>
  <c r="E28" i="31"/>
  <c r="E28" i="32"/>
  <c r="D28" i="9"/>
  <c r="D28" i="10"/>
  <c r="D28" i="31"/>
  <c r="D28" i="32"/>
  <c r="C28" i="9"/>
  <c r="C28" i="10"/>
  <c r="C28" i="31"/>
  <c r="C28" i="32"/>
  <c r="G27" i="8"/>
  <c r="G27" i="9"/>
  <c r="G27" i="10"/>
  <c r="G27" i="31"/>
  <c r="G27" i="32"/>
  <c r="F27" i="8"/>
  <c r="F27" i="9"/>
  <c r="F27" i="10"/>
  <c r="F27" i="31"/>
  <c r="F27" i="32"/>
  <c r="E27" i="8"/>
  <c r="E27" i="9"/>
  <c r="E27" i="10"/>
  <c r="E27" i="31"/>
  <c r="E27" i="32"/>
  <c r="D27" i="8"/>
  <c r="D27" i="9"/>
  <c r="D27" i="10"/>
  <c r="D27" i="31"/>
  <c r="D27" i="32"/>
  <c r="C27" i="8"/>
  <c r="C27" i="9"/>
  <c r="C27" i="10"/>
  <c r="C27" i="31"/>
  <c r="C27" i="32"/>
  <c r="G25" i="8"/>
  <c r="G25" i="9"/>
  <c r="G25" i="10"/>
  <c r="G25" i="31"/>
  <c r="G25" i="32"/>
  <c r="F25" i="8"/>
  <c r="F25" i="9"/>
  <c r="F25" i="10"/>
  <c r="F25" i="31"/>
  <c r="F25" i="32"/>
  <c r="E25" i="8"/>
  <c r="E25" i="9"/>
  <c r="E25" i="10"/>
  <c r="E25" i="31"/>
  <c r="E25" i="32"/>
  <c r="D25" i="8"/>
  <c r="D25" i="9"/>
  <c r="D25" i="10"/>
  <c r="D25" i="31"/>
  <c r="D25" i="32"/>
  <c r="C25" i="8"/>
  <c r="C25" i="9"/>
  <c r="C25" i="10"/>
  <c r="C25" i="31"/>
  <c r="C25" i="32"/>
  <c r="G23" i="7"/>
  <c r="G23" i="8"/>
  <c r="G23" i="9"/>
  <c r="G23" i="10"/>
  <c r="G23" i="31"/>
  <c r="G23" i="32"/>
  <c r="F23" i="7"/>
  <c r="F23" i="8"/>
  <c r="F23" i="9"/>
  <c r="F23" i="10"/>
  <c r="F23" i="31"/>
  <c r="F23" i="32"/>
  <c r="E23" i="7"/>
  <c r="E23" i="8"/>
  <c r="E23" i="9"/>
  <c r="E23" i="10"/>
  <c r="E23" i="31"/>
  <c r="E23" i="32"/>
  <c r="D23" i="7"/>
  <c r="D23" i="8"/>
  <c r="D23" i="9"/>
  <c r="D23" i="10"/>
  <c r="D23" i="31"/>
  <c r="D23" i="32"/>
  <c r="C23" i="7"/>
  <c r="C23" i="8"/>
  <c r="C23" i="9"/>
  <c r="C23" i="10"/>
  <c r="C23" i="31"/>
  <c r="C23" i="32"/>
  <c r="G22" i="7"/>
  <c r="G22" i="8"/>
  <c r="G22" i="9"/>
  <c r="G22" i="10"/>
  <c r="G22" i="31"/>
  <c r="G22" i="32"/>
  <c r="F22" i="7"/>
  <c r="F22" i="8"/>
  <c r="F22" i="9"/>
  <c r="F22" i="10"/>
  <c r="F22" i="31"/>
  <c r="F22" i="32"/>
  <c r="E22" i="7"/>
  <c r="E22" i="8"/>
  <c r="E22" i="9"/>
  <c r="E22" i="10"/>
  <c r="E22" i="31"/>
  <c r="E22" i="32"/>
  <c r="D22" i="7"/>
  <c r="D22" i="8"/>
  <c r="D22" i="9"/>
  <c r="D22" i="10"/>
  <c r="D22" i="31"/>
  <c r="D22" i="32"/>
  <c r="C22" i="7"/>
  <c r="C22" i="8"/>
  <c r="C22" i="9"/>
  <c r="C22" i="10"/>
  <c r="C22" i="31"/>
  <c r="C22" i="32"/>
  <c r="G19" i="6"/>
  <c r="G19" i="7"/>
  <c r="G19" i="8"/>
  <c r="G19" i="9"/>
  <c r="G19" i="10"/>
  <c r="G19" i="31"/>
  <c r="G19" i="32"/>
  <c r="F19" i="6"/>
  <c r="F19" i="7"/>
  <c r="F19" i="8"/>
  <c r="F19" i="9"/>
  <c r="F19" i="10"/>
  <c r="F19" i="31"/>
  <c r="F19" i="32"/>
  <c r="E19" i="6"/>
  <c r="E19" i="7"/>
  <c r="E19" i="8"/>
  <c r="E19" i="9"/>
  <c r="E19" i="10"/>
  <c r="E19" i="31"/>
  <c r="E19" i="32"/>
  <c r="D19" i="6"/>
  <c r="D19" i="7"/>
  <c r="D19" i="8"/>
  <c r="D19" i="9"/>
  <c r="D19" i="10"/>
  <c r="D19" i="31"/>
  <c r="D19" i="32"/>
  <c r="C19" i="6"/>
  <c r="C19" i="7"/>
  <c r="C19" i="8"/>
  <c r="C19" i="9"/>
  <c r="C19" i="10"/>
  <c r="C19" i="31"/>
  <c r="C19" i="32"/>
  <c r="G18" i="6"/>
  <c r="G18" i="7"/>
  <c r="G18" i="8"/>
  <c r="G18" i="9"/>
  <c r="G18" i="10"/>
  <c r="G18" i="31"/>
  <c r="G18" i="32"/>
  <c r="F18" i="6"/>
  <c r="F18" i="7"/>
  <c r="F18" i="8"/>
  <c r="F18" i="9"/>
  <c r="F18" i="10"/>
  <c r="F18" i="31"/>
  <c r="F18" i="32"/>
  <c r="E18" i="6"/>
  <c r="E18" i="7"/>
  <c r="E18" i="8"/>
  <c r="E18" i="9"/>
  <c r="E18" i="10"/>
  <c r="E18" i="31"/>
  <c r="E18" i="32"/>
  <c r="D18" i="6"/>
  <c r="D18" i="7"/>
  <c r="D18" i="8"/>
  <c r="D18" i="9"/>
  <c r="D18" i="10"/>
  <c r="D18" i="31"/>
  <c r="D18" i="32"/>
  <c r="C18" i="6"/>
  <c r="C18" i="7"/>
  <c r="C18" i="8"/>
  <c r="C18" i="9"/>
  <c r="C18" i="10"/>
  <c r="C18" i="31"/>
  <c r="C18" i="32"/>
  <c r="F17" i="5"/>
  <c r="F17" i="6"/>
  <c r="F17" i="7"/>
  <c r="F17" i="8"/>
  <c r="F17" i="9"/>
  <c r="F17" i="10"/>
  <c r="F17" i="31"/>
  <c r="F17" i="32"/>
  <c r="D17" i="5"/>
  <c r="D17" i="6"/>
  <c r="D17" i="7"/>
  <c r="D17" i="8"/>
  <c r="D17" i="9"/>
  <c r="D17" i="10"/>
  <c r="D17" i="31"/>
  <c r="D17" i="32"/>
  <c r="G16" i="5"/>
  <c r="G16" i="6"/>
  <c r="G16" i="7"/>
  <c r="G16" i="8"/>
  <c r="G16" i="9"/>
  <c r="G16" i="10"/>
  <c r="G16" i="31"/>
  <c r="G16" i="32"/>
  <c r="E16" i="5"/>
  <c r="E16" i="6"/>
  <c r="E16" i="7"/>
  <c r="E16" i="8"/>
  <c r="E16" i="9"/>
  <c r="E16" i="10"/>
  <c r="E16" i="31"/>
  <c r="E16" i="32"/>
  <c r="C16" i="5"/>
  <c r="C16" i="6"/>
  <c r="C16" i="7"/>
  <c r="C16" i="8"/>
  <c r="C16" i="9"/>
  <c r="C16" i="10"/>
  <c r="C16" i="31"/>
  <c r="C16" i="32"/>
  <c r="G17" i="5"/>
  <c r="G17" i="6"/>
  <c r="G17" i="7"/>
  <c r="G17" i="8"/>
  <c r="G17" i="9"/>
  <c r="G17" i="10"/>
  <c r="G17" i="31"/>
  <c r="G17" i="32"/>
  <c r="E17" i="5"/>
  <c r="E17" i="6"/>
  <c r="E17" i="7"/>
  <c r="E17" i="8"/>
  <c r="E17" i="9"/>
  <c r="E17" i="10"/>
  <c r="E17" i="31"/>
  <c r="E17" i="32"/>
  <c r="C17" i="5"/>
  <c r="C17" i="6"/>
  <c r="C17" i="7"/>
  <c r="C17" i="8"/>
  <c r="C17" i="9"/>
  <c r="C17" i="10"/>
  <c r="C17" i="31"/>
  <c r="C17" i="32"/>
  <c r="F16" i="5"/>
  <c r="F16" i="6"/>
  <c r="F16" i="7"/>
  <c r="F16" i="8"/>
  <c r="F16" i="9"/>
  <c r="F16" i="10"/>
  <c r="F16" i="31"/>
  <c r="F16" i="32"/>
  <c r="D16" i="5"/>
  <c r="D16" i="6"/>
  <c r="D16" i="7"/>
  <c r="D16" i="8"/>
  <c r="D16" i="9"/>
  <c r="D16" i="10"/>
  <c r="D16" i="31"/>
  <c r="D16" i="32"/>
  <c r="G15" i="3"/>
  <c r="G15" i="5"/>
  <c r="G15" i="6"/>
  <c r="G15" i="7"/>
  <c r="G15" i="8"/>
  <c r="G15" i="9"/>
  <c r="G15" i="10"/>
  <c r="G15" i="31"/>
  <c r="G15" i="32"/>
  <c r="E15" i="3"/>
  <c r="E15" i="5"/>
  <c r="E15" i="6"/>
  <c r="E15" i="7"/>
  <c r="E15" i="8"/>
  <c r="E15" i="9"/>
  <c r="E15" i="10"/>
  <c r="E15" i="31"/>
  <c r="E15" i="32"/>
  <c r="C15" i="3"/>
  <c r="C15" i="5"/>
  <c r="C15" i="6"/>
  <c r="C15" i="7"/>
  <c r="C15" i="8"/>
  <c r="C15" i="9"/>
  <c r="C15" i="10"/>
  <c r="C15" i="31"/>
  <c r="C15" i="32"/>
  <c r="F15" i="3"/>
  <c r="F15" i="5"/>
  <c r="F15" i="6"/>
  <c r="F15" i="7"/>
  <c r="F15" i="8"/>
  <c r="F15" i="9"/>
  <c r="F15" i="10"/>
  <c r="F15" i="31"/>
  <c r="F15" i="32"/>
  <c r="D15" i="3"/>
  <c r="D15" i="5"/>
  <c r="D15" i="6"/>
  <c r="D15" i="7"/>
  <c r="D15" i="8"/>
  <c r="D15" i="9"/>
  <c r="D15" i="10"/>
  <c r="D15" i="31"/>
  <c r="D15" i="32"/>
  <c r="I28" i="36"/>
  <c r="I14" i="36"/>
  <c r="I19" i="36"/>
  <c r="D28" i="36"/>
  <c r="D24" i="36"/>
  <c r="D14" i="36"/>
  <c r="D19" i="36"/>
  <c r="D28" i="22"/>
  <c r="D24" i="22"/>
  <c r="D14" i="22"/>
  <c r="D19" i="22"/>
  <c r="D20" i="36"/>
  <c r="D23" i="36"/>
  <c r="D25" i="36"/>
  <c r="D31" i="36"/>
  <c r="D30" i="36"/>
  <c r="D32" i="36"/>
  <c r="I20" i="36"/>
  <c r="I30" i="36"/>
  <c r="I32" i="36"/>
  <c r="D30" i="22"/>
  <c r="D20" i="22"/>
  <c r="D23" i="22"/>
  <c r="D25" i="22"/>
  <c r="D31" i="22"/>
  <c r="D32" i="22"/>
  <c r="H30" i="34"/>
  <c r="G30" i="34"/>
  <c r="F30" i="34"/>
  <c r="E30" i="34"/>
  <c r="D30" i="34"/>
  <c r="C6" i="27"/>
  <c r="H27" i="34"/>
  <c r="G27" i="34"/>
  <c r="F27" i="34"/>
  <c r="E27" i="34"/>
  <c r="D27" i="34"/>
  <c r="F16" i="23"/>
  <c r="E16" i="23"/>
  <c r="D16" i="23"/>
  <c r="C16" i="23"/>
  <c r="C18" i="23"/>
  <c r="F8" i="23"/>
  <c r="C8" i="4"/>
  <c r="P23" i="28"/>
  <c r="P23" i="14"/>
  <c r="P22" i="14"/>
  <c r="P24" i="14"/>
  <c r="P21" i="14"/>
  <c r="P15" i="14"/>
  <c r="P25" i="14"/>
  <c r="C19" i="23"/>
  <c r="P22" i="28"/>
  <c r="P20" i="28"/>
  <c r="P12" i="28"/>
  <c r="P21" i="28"/>
  <c r="P19" i="28"/>
  <c r="P15" i="28"/>
  <c r="P17" i="14"/>
  <c r="P14" i="28"/>
  <c r="P16" i="14"/>
  <c r="P13" i="14"/>
  <c r="G36" i="28"/>
  <c r="H22" i="34"/>
  <c r="H35" i="34"/>
  <c r="C36" i="28"/>
  <c r="D22" i="34"/>
  <c r="F36" i="28"/>
  <c r="G22" i="34"/>
  <c r="G35" i="34"/>
  <c r="E36" i="28"/>
  <c r="F22" i="34"/>
  <c r="F35" i="34"/>
  <c r="P11" i="28"/>
  <c r="P13" i="28"/>
  <c r="P14" i="14"/>
  <c r="D36" i="28"/>
  <c r="E22" i="34"/>
  <c r="E35" i="34"/>
  <c r="C33" i="28"/>
  <c r="D19" i="34"/>
  <c r="E19" i="34"/>
  <c r="D33" i="28"/>
  <c r="D35" i="34"/>
  <c r="F19" i="34"/>
  <c r="E33" i="28"/>
  <c r="D32" i="34"/>
  <c r="D33" i="34"/>
  <c r="G19" i="34"/>
  <c r="F33" i="28"/>
  <c r="E32" i="34"/>
  <c r="E33" i="34"/>
  <c r="G33" i="28"/>
  <c r="H19" i="34"/>
  <c r="F32" i="34"/>
  <c r="F33" i="34"/>
  <c r="G32" i="34"/>
  <c r="G33" i="34"/>
  <c r="H32" i="34"/>
  <c r="H33" i="34"/>
</calcChain>
</file>

<file path=xl/sharedStrings.xml><?xml version="1.0" encoding="utf-8"?>
<sst xmlns="http://schemas.openxmlformats.org/spreadsheetml/2006/main" count="655" uniqueCount="185">
  <si>
    <t>Kathy Center</t>
  </si>
  <si>
    <t>Gross Potential Rental Revenue Calculation</t>
  </si>
  <si>
    <t>Gross Potential Rental Revenue</t>
  </si>
  <si>
    <t>Kathy Center Cash Flow Statement</t>
  </si>
  <si>
    <t>Vacancy</t>
  </si>
  <si>
    <t>Net Base Rental Revenue</t>
  </si>
  <si>
    <t>Percentage Rents</t>
  </si>
  <si>
    <t>Total Rental Income</t>
  </si>
  <si>
    <t>Rental Income:</t>
  </si>
  <si>
    <t>Expense Reimbursements:</t>
  </si>
  <si>
    <t>CAM Billings</t>
  </si>
  <si>
    <t>Property Tax Billings</t>
  </si>
  <si>
    <t>Ancillary Income</t>
  </si>
  <si>
    <t>Gross Income</t>
  </si>
  <si>
    <t>Credit Loss</t>
  </si>
  <si>
    <t>Total Operating Income</t>
  </si>
  <si>
    <t>OPERATING INCOME</t>
  </si>
  <si>
    <t>OPERATING EXPENSES</t>
  </si>
  <si>
    <t>Reimbursable Expenses:</t>
  </si>
  <si>
    <t>Common Area Maintenance</t>
  </si>
  <si>
    <t>Property Taxes</t>
  </si>
  <si>
    <t>Total Operating Expenses</t>
  </si>
  <si>
    <t>Non-Reimbursable Expenses:</t>
  </si>
  <si>
    <t>Insurance</t>
  </si>
  <si>
    <t>Utilities</t>
  </si>
  <si>
    <t>Management</t>
  </si>
  <si>
    <t>NOI</t>
  </si>
  <si>
    <t>CAPITAL &amp; LEASING COSTS</t>
  </si>
  <si>
    <t>Tenant Improvements</t>
  </si>
  <si>
    <t>Leasing Commissions</t>
  </si>
  <si>
    <t>Capital Expenditure</t>
  </si>
  <si>
    <t>Purchase Information</t>
  </si>
  <si>
    <t>Purchase Price</t>
  </si>
  <si>
    <t>Land (20%)</t>
  </si>
  <si>
    <t>Structure (50%)</t>
  </si>
  <si>
    <t>7-year items (20%)</t>
  </si>
  <si>
    <t>3-year items (10%)</t>
  </si>
  <si>
    <t>Land</t>
  </si>
  <si>
    <t>LTV</t>
  </si>
  <si>
    <t>Debt</t>
  </si>
  <si>
    <t>Equity</t>
  </si>
  <si>
    <t>Interest Rate</t>
  </si>
  <si>
    <t>Interest Payment</t>
  </si>
  <si>
    <t>Total TIs</t>
  </si>
  <si>
    <t>Total Annual Depreciation Expense</t>
  </si>
  <si>
    <t>Taxable Income</t>
  </si>
  <si>
    <t>Adjustments:</t>
  </si>
  <si>
    <t>Kathy Center Total Depreciation</t>
  </si>
  <si>
    <t xml:space="preserve">Purchase Price </t>
  </si>
  <si>
    <t>Year 7</t>
  </si>
  <si>
    <t>Year 8</t>
  </si>
  <si>
    <t>Less: Depreciation (Purchase Price)</t>
  </si>
  <si>
    <t>Less: Depreciation (TIs)</t>
  </si>
  <si>
    <t>Plus: TIs</t>
  </si>
  <si>
    <t>Plus: Principal Amortization</t>
  </si>
  <si>
    <t>Depreciation</t>
  </si>
  <si>
    <t>Interest</t>
  </si>
  <si>
    <t>Tax Bracket Rate</t>
  </si>
  <si>
    <t xml:space="preserve">Value  </t>
  </si>
  <si>
    <t>Cash Flow from Operation</t>
  </si>
  <si>
    <t>Cap Ex</t>
  </si>
  <si>
    <t>Net Cash Flow from Operation</t>
  </si>
  <si>
    <t>Debt Payment</t>
  </si>
  <si>
    <t>Net Cash Flow from Sale</t>
  </si>
  <si>
    <t>Net Taxable Income (Loss)</t>
  </si>
  <si>
    <t>Plus: Depreciation (Purchase Price)</t>
  </si>
  <si>
    <t>Plus: Depreciation (TIs)</t>
  </si>
  <si>
    <t>Less: TIs</t>
  </si>
  <si>
    <t>Less: Principal Amortization</t>
  </si>
  <si>
    <t>Year 1</t>
  </si>
  <si>
    <t>Year 2</t>
  </si>
  <si>
    <t>Year 3</t>
  </si>
  <si>
    <t>Year 4</t>
  </si>
  <si>
    <t>Year 5</t>
  </si>
  <si>
    <t>(Tax losses no longer apply)</t>
  </si>
  <si>
    <t>Assumptions:</t>
  </si>
  <si>
    <t>Expense Year Over Year Growth</t>
  </si>
  <si>
    <t>Management Fee % Reimbursables</t>
  </si>
  <si>
    <t>Vacancy Rate % GPR</t>
  </si>
  <si>
    <t>Total TIs Depreciation</t>
  </si>
  <si>
    <t>Capital Expenditures Depreciation On</t>
  </si>
  <si>
    <t>Check</t>
  </si>
  <si>
    <t>Depreciation Schedule Backup Detail</t>
  </si>
  <si>
    <t>TI Depreciation On</t>
  </si>
  <si>
    <t>Year 1 TI Spend</t>
  </si>
  <si>
    <t>Year 2 TI Spend</t>
  </si>
  <si>
    <t>Year 3 TI Spend</t>
  </si>
  <si>
    <t>Year 4 TI Spend</t>
  </si>
  <si>
    <t>Year 5 TI Spend</t>
  </si>
  <si>
    <t>Year 6</t>
  </si>
  <si>
    <t>Year 9</t>
  </si>
  <si>
    <t>Year 10</t>
  </si>
  <si>
    <t>Year 11</t>
  </si>
  <si>
    <t>Loan Points</t>
  </si>
  <si>
    <t>Less: Application of Suspended Losses</t>
  </si>
  <si>
    <t>Taxable Income (Loss)</t>
  </si>
  <si>
    <t>Years of Loan Points Amortization</t>
  </si>
  <si>
    <t>Tax Shelter Sale Rate</t>
  </si>
  <si>
    <t>Suspended Tax Loss Detail Backup</t>
  </si>
  <si>
    <t>Plus: Annual Losses</t>
  </si>
  <si>
    <t>Credit Loss % Gross Income</t>
  </si>
  <si>
    <t>Net Operating Income (NOI)</t>
  </si>
  <si>
    <t>Capital Expenditures</t>
  </si>
  <si>
    <t>Total from TIs</t>
  </si>
  <si>
    <t>Total from Cap Ex</t>
  </si>
  <si>
    <t>Unlevered Cash Flow</t>
  </si>
  <si>
    <t>Kathy Center Before Tax Levered Cash Flow</t>
  </si>
  <si>
    <t>Less: Depreciation (Cap Ex)</t>
  </si>
  <si>
    <t>Plus: Cap Ex</t>
  </si>
  <si>
    <t>Kathy Center After-Tax Cash Flow</t>
  </si>
  <si>
    <t>After-Tax Cash Flow</t>
  </si>
  <si>
    <t>Plus: Depreciation (Cap Ex)</t>
  </si>
  <si>
    <t>Less: Cap Ex</t>
  </si>
  <si>
    <t>Total Net Cash Flow</t>
  </si>
  <si>
    <t>Average Annual Base Rent PSF</t>
  </si>
  <si>
    <t>Structure</t>
  </si>
  <si>
    <t>7-year items</t>
  </si>
  <si>
    <t>3-year items</t>
  </si>
  <si>
    <t>Total Depreciation</t>
  </si>
  <si>
    <t>Depreciation from Purchase</t>
  </si>
  <si>
    <t>Kathy Center Purchase Depreciation Schedule</t>
  </si>
  <si>
    <t>Kathy Center Depreciation TIs and Cap Ex Depreciation Schedule</t>
  </si>
  <si>
    <t>Depreciation from TIs and Cap Ex</t>
  </si>
  <si>
    <t>Less: Income Tax Liability *</t>
  </si>
  <si>
    <t>Income Tax Rate</t>
  </si>
  <si>
    <t>Taxable Income Calculation</t>
  </si>
  <si>
    <t>Interest Payment Calculation</t>
  </si>
  <si>
    <t>Tax Shelter Sales (90 cents on the $)</t>
  </si>
  <si>
    <t>Excess Tax Shelter Calculation</t>
  </si>
  <si>
    <t>Leslie Heights Investment With Pre-1986 Tax Shelters</t>
  </si>
  <si>
    <t>Developer's Cash Outflows and Inflows</t>
  </si>
  <si>
    <r>
      <t xml:space="preserve">Proceeds from Sale </t>
    </r>
    <r>
      <rPr>
        <i/>
        <sz val="9"/>
        <color theme="1" tint="0.249977111117893"/>
        <rFont val="Calibri"/>
        <family val="2"/>
      </rPr>
      <t>(property grows at inflation: 100*1.1^3)</t>
    </r>
  </si>
  <si>
    <t>Net Cash Flow from Operations</t>
  </si>
  <si>
    <t>Property Sale Net Cash Flow</t>
  </si>
  <si>
    <t>Leslie Heights Return on Equity Calculation</t>
  </si>
  <si>
    <t>Net Cash Flow:</t>
  </si>
  <si>
    <t>Equity IRR:</t>
  </si>
  <si>
    <t>Tax Shelter Sales - Not Applicable</t>
  </si>
  <si>
    <t>Leslie Heights Investment Post-1986 Tax Law Change</t>
  </si>
  <si>
    <t>Schedule</t>
  </si>
  <si>
    <t>NA</t>
  </si>
  <si>
    <t>Depreciation Allocation Totals:</t>
  </si>
  <si>
    <t>Allocation</t>
  </si>
  <si>
    <t>Total Leasable Square Feet</t>
  </si>
  <si>
    <t>Base Rent Year Over Year Growth</t>
  </si>
  <si>
    <t>Before-Tax Levered Cash Flow</t>
  </si>
  <si>
    <t>Debt Service</t>
  </si>
  <si>
    <t>Plus: Leasing Commissions</t>
  </si>
  <si>
    <t>Year 1 Cap Ex Spend</t>
  </si>
  <si>
    <t>Year 2 Cap Ex Spend</t>
  </si>
  <si>
    <t>Year 3 Cap Ex Spend</t>
  </si>
  <si>
    <t>Year 4 Cap Ex Spend</t>
  </si>
  <si>
    <t>Year 5 Cap Ex Spend</t>
  </si>
  <si>
    <t>Total Cap Ex Depreciation</t>
  </si>
  <si>
    <t>Assumption:</t>
  </si>
  <si>
    <t>Year of Sale (end of year)</t>
  </si>
  <si>
    <t>Kathy Center Taxable Income Calculation Part 2a</t>
  </si>
  <si>
    <t>Kathy Center Taxable Income Calculation Part 2b</t>
  </si>
  <si>
    <t>Sale Year (end of year)</t>
  </si>
  <si>
    <t>Total</t>
  </si>
  <si>
    <t>Leasing Commissions Amortization Schedule Backup Detail</t>
  </si>
  <si>
    <t>Leasing Cost Amortization On</t>
  </si>
  <si>
    <t>Year 1 Leasing Cost Spend</t>
  </si>
  <si>
    <t>Year 2 Leasing Cost Spend</t>
  </si>
  <si>
    <t>Year 3 Leasing Cost Spend</t>
  </si>
  <si>
    <t>Year 4 Leasing Cost Spend</t>
  </si>
  <si>
    <t>Year 5 Leasing Cost Spend</t>
  </si>
  <si>
    <t>Total Leasing Cost Amortization</t>
  </si>
  <si>
    <t>Cumulative Cost</t>
  </si>
  <si>
    <t>Cumulative Amortization</t>
  </si>
  <si>
    <t>Still Unamortized at Year-end</t>
  </si>
  <si>
    <t>Loan Points Amortization Schedule Backup Detail</t>
  </si>
  <si>
    <t>Loan Points Amortization</t>
  </si>
  <si>
    <t>Less: Leasing Commissions Amortization</t>
  </si>
  <si>
    <t xml:space="preserve">Less: Loan Points Amortization </t>
  </si>
  <si>
    <t>* Note: Profit-making real estate properties without a tax shelter must pay income taxes annually. In this example, losses are sustained in years 1 through 3, and income is fully sheltered in year 4 from suspended loss carry-forward.  Year 5 is a loss-making year, and in addition, all unutilized deferred losses are applied as this writing off of all remaining losses is allowed in the year of sale.  Consequently, income tax liability is $0 in all years shown, and before and after-tax cash flows in each year are equal to one another.</t>
  </si>
  <si>
    <t>Plus: Leasing Commissions Amortization</t>
  </si>
  <si>
    <t xml:space="preserve">Plus: Loan Points Amortization </t>
  </si>
  <si>
    <t>Less: Leasing Commissions</t>
  </si>
  <si>
    <t>Beginning of Period Balance *</t>
  </si>
  <si>
    <t>Less: Application of Suspended Losses *</t>
  </si>
  <si>
    <t>End of Period Balance *</t>
  </si>
  <si>
    <t>* Negative values in the Balance lines indicate there are deferred income tax loss amounts that can be applied. In the year of sale, if there is a Beginning of Period Balance, the entire balance will be applied.</t>
  </si>
  <si>
    <t>Check on After-Tax Cash Flow calculation: ^</t>
  </si>
  <si>
    <r>
      <t xml:space="preserve">^ In performing this check, we start with </t>
    </r>
    <r>
      <rPr>
        <u/>
        <sz val="9"/>
        <color theme="1" tint="0.24994659260841701"/>
        <rFont val="Calibri"/>
        <family val="2"/>
        <scheme val="minor"/>
      </rPr>
      <t>Net</t>
    </r>
    <r>
      <rPr>
        <sz val="9"/>
        <color theme="1" tint="0.24994659260841701"/>
        <rFont val="Calibri"/>
        <family val="2"/>
        <scheme val="minor"/>
      </rPr>
      <t xml:space="preserve"> Taxable Income, which reflects Application of any Suspended Losses (i.e., a reduction of Net Taxable Income).  As such, in those years where Taxable Income is positive and a Suspended Loss is applied (reducing Net Taxable Income in part, or reducing it in full, making it = 0):
 - If the amount of the Suspended Loss applied is less than the Taxable Income (i.e., only partial tax sheltering is achieved), we must add back </t>
    </r>
    <r>
      <rPr>
        <u/>
        <sz val="9"/>
        <color theme="1" tint="0.24994659260841701"/>
        <rFont val="Calibri"/>
        <family val="2"/>
        <scheme val="minor"/>
      </rPr>
      <t>just the Suspended Loss amount applied</t>
    </r>
    <r>
      <rPr>
        <sz val="9"/>
        <color theme="1" tint="0.24994659260841701"/>
        <rFont val="Calibri"/>
        <family val="2"/>
        <scheme val="minor"/>
      </rPr>
      <t xml:space="preserve"> to get to After-Tax Cash Flow.
 - If the amount of the Suspended Loss applied </t>
    </r>
    <r>
      <rPr>
        <u/>
        <sz val="9"/>
        <color theme="1" tint="0.24994659260841701"/>
        <rFont val="Calibri"/>
        <family val="2"/>
        <scheme val="minor"/>
      </rPr>
      <t>is equal to</t>
    </r>
    <r>
      <rPr>
        <sz val="9"/>
        <color theme="1" tint="0.24994659260841701"/>
        <rFont val="Calibri"/>
        <family val="2"/>
        <scheme val="minor"/>
      </rPr>
      <t xml:space="preserve"> the Taxable Income (i.e., full tax sheltering is achieved), then we must add back the </t>
    </r>
    <r>
      <rPr>
        <u/>
        <sz val="9"/>
        <color theme="1" tint="0.24994659260841701"/>
        <rFont val="Calibri"/>
        <family val="2"/>
        <scheme val="minor"/>
      </rPr>
      <t>full Taxable Income amount</t>
    </r>
    <r>
      <rPr>
        <sz val="9"/>
        <color theme="1" tint="0.24994659260841701"/>
        <rFont val="Calibri"/>
        <family val="2"/>
        <scheme val="minor"/>
      </rPr>
      <t xml:space="preserve"> to get to After-Tax Cash Flow.
If there is a loss made in the year (i.e., Taxable Income is negative), and there are Suspended Losses applied, add back the Suspended Loss amount applied to get to After-Tax Cash Flow.  We note that this situation would only occur in the year of sale, as if there is a loss in a non-sale year, tax liability will be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</si>
</sst>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_);\(0\)"/>
    <numFmt numFmtId="165" formatCode="_(&quot;$&quot;* #,##0_);_(&quot;$&quot;* \(#,##0\);_(&quot;$&quot;* &quot;-&quot;??_);_(@_)"/>
    <numFmt numFmtId="166" formatCode="&quot;$&quot;#,##0"/>
    <numFmt numFmtId="167" formatCode="0.0%"/>
    <numFmt numFmtId="168" formatCode="_(&quot;$&quot;#,##0_);_(&quot;$&quot;\(#,##0\);_(&quot;$&quot;&quot;-&quot;_);_(@_)"/>
    <numFmt numFmtId="169" formatCode="&quot;$&quot;#.0\ &quot;million&quot;"/>
    <numFmt numFmtId="170" formatCode="&quot;Year&quot;\ 0"/>
    <numFmt numFmtId="171" formatCode="0&quot;-year schedule&quot;"/>
    <numFmt numFmtId="172" formatCode="0%\ &quot;in year 1&quot;"/>
    <numFmt numFmtId="173" formatCode="#,##0\ &quot;years&quot;"/>
    <numFmt numFmtId="174" formatCode="&quot;Total over&quot;\ 0\ &quot;years&quot;"/>
    <numFmt numFmtId="175" formatCode="&quot;Year&quot;\ #,##0"/>
  </numFmts>
  <fonts count="31"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indexed="9"/>
      <name val="Calibri"/>
      <family val="2"/>
      <scheme val="minor"/>
    </font>
    <font>
      <i/>
      <sz val="9"/>
      <name val="Calibri"/>
      <family val="2"/>
      <scheme val="minor"/>
    </font>
    <font>
      <b/>
      <sz val="9"/>
      <color theme="0"/>
      <name val="Calibri"/>
      <family val="2"/>
      <scheme val="minor"/>
    </font>
    <font>
      <b/>
      <sz val="9"/>
      <color theme="1"/>
      <name val="Calibri"/>
      <family val="2"/>
      <scheme val="minor"/>
    </font>
    <font>
      <i/>
      <sz val="9"/>
      <color theme="1"/>
      <name val="Calibri"/>
      <family val="2"/>
      <scheme val="minor"/>
    </font>
    <font>
      <b/>
      <u/>
      <sz val="9"/>
      <name val="Calibri"/>
      <family val="2"/>
      <scheme val="minor"/>
    </font>
    <font>
      <b/>
      <u/>
      <sz val="9"/>
      <color theme="1"/>
      <name val="Calibri"/>
      <family val="2"/>
      <scheme val="minor"/>
    </font>
    <font>
      <b/>
      <sz val="9"/>
      <color rgb="FF0000FF"/>
      <name val="Calibri"/>
      <family val="2"/>
      <scheme val="minor"/>
    </font>
    <font>
      <sz val="10"/>
      <color theme="1"/>
      <name val="Calibri"/>
      <family val="2"/>
      <scheme val="minor"/>
    </font>
    <font>
      <i/>
      <sz val="10"/>
      <color theme="1"/>
      <name val="Calibri"/>
      <family val="2"/>
      <scheme val="minor"/>
    </font>
    <font>
      <sz val="9"/>
      <color theme="1" tint="0.249977111117893"/>
      <name val="Calibri"/>
      <family val="2"/>
      <scheme val="minor"/>
    </font>
    <font>
      <b/>
      <sz val="9"/>
      <color theme="1" tint="0.249977111117893"/>
      <name val="Calibri"/>
      <family val="2"/>
      <scheme val="minor"/>
    </font>
    <font>
      <sz val="9"/>
      <color theme="1" tint="0.34998626667073579"/>
      <name val="Calibri"/>
      <family val="2"/>
      <scheme val="minor"/>
    </font>
    <font>
      <b/>
      <sz val="9"/>
      <color theme="1" tint="0.34998626667073579"/>
      <name val="Calibri"/>
      <family val="2"/>
      <scheme val="minor"/>
    </font>
    <font>
      <i/>
      <sz val="9"/>
      <color theme="1" tint="0.34998626667073579"/>
      <name val="Calibri"/>
      <family val="2"/>
      <scheme val="minor"/>
    </font>
    <font>
      <b/>
      <i/>
      <sz val="9"/>
      <color theme="1" tint="0.34998626667073579"/>
      <name val="Calibri"/>
      <family val="2"/>
      <scheme val="minor"/>
    </font>
    <font>
      <sz val="9"/>
      <color rgb="FF0000FF"/>
      <name val="Calibri"/>
      <family val="2"/>
      <scheme val="minor"/>
    </font>
    <font>
      <i/>
      <sz val="9"/>
      <color theme="1" tint="0.249977111117893"/>
      <name val="Calibri"/>
      <family val="2"/>
      <scheme val="minor"/>
    </font>
    <font>
      <sz val="8"/>
      <color theme="1" tint="0.249977111117893"/>
      <name val="Calibri"/>
      <family val="2"/>
      <scheme val="minor"/>
    </font>
    <font>
      <i/>
      <sz val="9"/>
      <color theme="1" tint="0.249977111117893"/>
      <name val="Calibri"/>
      <family val="2"/>
    </font>
    <font>
      <u/>
      <sz val="9"/>
      <color theme="1" tint="0.249977111117893"/>
      <name val="Calibri"/>
      <family val="2"/>
      <scheme val="minor"/>
    </font>
    <font>
      <u/>
      <sz val="9"/>
      <color theme="1" tint="0.34998626667073579"/>
      <name val="Calibri"/>
      <family val="2"/>
      <scheme val="minor"/>
    </font>
    <font>
      <sz val="9"/>
      <color theme="1" tint="0.24994659260841701"/>
      <name val="Calibri"/>
      <family val="2"/>
      <scheme val="minor"/>
    </font>
    <font>
      <i/>
      <sz val="9"/>
      <color theme="1" tint="0.24994659260841701"/>
      <name val="Calibri"/>
      <family val="2"/>
      <scheme val="minor"/>
    </font>
    <font>
      <b/>
      <sz val="9"/>
      <color theme="1" tint="0.24994659260841701"/>
      <name val="Calibri"/>
      <family val="2"/>
      <scheme val="minor"/>
    </font>
    <font>
      <u/>
      <sz val="9"/>
      <color theme="1" tint="0.2499465926084170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3F67B1"/>
        <bgColor indexed="64"/>
      </patternFill>
    </fill>
    <fill>
      <patternFill patternType="solid">
        <fgColor theme="0" tint="-0.14999847407452621"/>
        <bgColor indexed="64"/>
      </patternFill>
    </fill>
    <fill>
      <patternFill patternType="solid">
        <fgColor theme="4" tint="0.59999389629810485"/>
        <bgColor indexed="64"/>
      </patternFill>
    </fill>
  </fills>
  <borders count="32">
    <border>
      <left/>
      <right/>
      <top/>
      <bottom/>
      <diagonal/>
    </border>
    <border>
      <left/>
      <right/>
      <top/>
      <bottom style="thin">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ck">
        <color rgb="FF3F67B1"/>
      </left>
      <right/>
      <top style="thick">
        <color rgb="FF3F67B1"/>
      </top>
      <bottom/>
      <diagonal/>
    </border>
    <border>
      <left/>
      <right/>
      <top style="thick">
        <color rgb="FF3F67B1"/>
      </top>
      <bottom/>
      <diagonal/>
    </border>
    <border>
      <left style="thick">
        <color rgb="FF3F67B1"/>
      </left>
      <right/>
      <top/>
      <bottom/>
      <diagonal/>
    </border>
    <border>
      <left/>
      <right style="thick">
        <color rgb="FF3F67B1"/>
      </right>
      <top/>
      <bottom/>
      <diagonal/>
    </border>
    <border>
      <left style="thick">
        <color rgb="FF3F67B1"/>
      </left>
      <right/>
      <top/>
      <bottom style="thick">
        <color rgb="FF3F67B1"/>
      </bottom>
      <diagonal/>
    </border>
    <border>
      <left/>
      <right style="thick">
        <color rgb="FF3F67B1"/>
      </right>
      <top/>
      <bottom style="thick">
        <color rgb="FF3F67B1"/>
      </bottom>
      <diagonal/>
    </border>
    <border>
      <left/>
      <right style="thick">
        <color rgb="FF3F67B1"/>
      </right>
      <top style="thick">
        <color rgb="FF3F67B1"/>
      </top>
      <bottom/>
      <diagonal/>
    </border>
    <border>
      <left/>
      <right/>
      <top/>
      <bottom style="thick">
        <color rgb="FF3F67B1"/>
      </bottom>
      <diagonal/>
    </border>
    <border>
      <left/>
      <right/>
      <top/>
      <bottom style="thin">
        <color theme="1" tint="0.24994659260841701"/>
      </bottom>
      <diagonal/>
    </border>
    <border>
      <left style="thick">
        <color rgb="FF3F67B1"/>
      </left>
      <right/>
      <top style="thick">
        <color rgb="FF3F67B1"/>
      </top>
      <bottom style="thick">
        <color rgb="FF3F67B1"/>
      </bottom>
      <diagonal/>
    </border>
    <border>
      <left/>
      <right/>
      <top style="thick">
        <color rgb="FF3F67B1"/>
      </top>
      <bottom style="thick">
        <color rgb="FF3F67B1"/>
      </bottom>
      <diagonal/>
    </border>
    <border>
      <left/>
      <right style="thick">
        <color rgb="FF3F67B1"/>
      </right>
      <top style="thick">
        <color rgb="FF3F67B1"/>
      </top>
      <bottom style="thick">
        <color rgb="FF3F67B1"/>
      </bottom>
      <diagonal/>
    </border>
    <border>
      <left/>
      <right/>
      <top/>
      <bottom style="medium">
        <color rgb="FF3F67B1"/>
      </bottom>
      <diagonal/>
    </border>
    <border>
      <left style="thick">
        <color rgb="FF3F67B1"/>
      </left>
      <right/>
      <top/>
      <bottom style="medium">
        <color rgb="FF3F67B1"/>
      </bottom>
      <diagonal/>
    </border>
    <border>
      <left/>
      <right style="thick">
        <color rgb="FF3F67B1"/>
      </right>
      <top/>
      <bottom style="medium">
        <color rgb="FF3F67B1"/>
      </bottom>
      <diagonal/>
    </border>
    <border>
      <left/>
      <right/>
      <top style="medium">
        <color rgb="FF3F67B1"/>
      </top>
      <bottom/>
      <diagonal/>
    </border>
    <border>
      <left/>
      <right style="thick">
        <color rgb="FF3F67B1"/>
      </right>
      <top/>
      <bottom style="thin">
        <color theme="1" tint="0.24994659260841701"/>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0">
    <xf numFmtId="0" fontId="0" fillId="0" borderId="0" xfId="0"/>
    <xf numFmtId="0" fontId="2" fillId="0" borderId="0" xfId="0" applyFont="1" applyFill="1"/>
    <xf numFmtId="0" fontId="3" fillId="0" borderId="0" xfId="0" applyFont="1" applyFill="1"/>
    <xf numFmtId="165" fontId="4" fillId="0" borderId="0" xfId="1" applyNumberFormat="1" applyFont="1" applyFill="1"/>
    <xf numFmtId="0" fontId="2" fillId="0" borderId="0" xfId="0" applyFont="1"/>
    <xf numFmtId="0" fontId="3" fillId="0" borderId="0" xfId="0" applyFont="1" applyFill="1" applyBorder="1" applyAlignment="1">
      <alignment horizontal="left" indent="2"/>
    </xf>
    <xf numFmtId="165" fontId="3" fillId="0" borderId="0" xfId="1" applyNumberFormat="1" applyFont="1" applyFill="1" applyBorder="1"/>
    <xf numFmtId="165" fontId="2" fillId="0" borderId="0" xfId="1" applyNumberFormat="1" applyFont="1" applyFill="1" applyBorder="1"/>
    <xf numFmtId="0" fontId="3" fillId="0" borderId="0" xfId="0" applyFont="1" applyFill="1" applyBorder="1"/>
    <xf numFmtId="0" fontId="6" fillId="0" borderId="0" xfId="0" applyFont="1" applyFill="1" applyBorder="1" applyAlignment="1">
      <alignment horizontal="left"/>
    </xf>
    <xf numFmtId="0" fontId="4" fillId="0" borderId="0" xfId="0" applyFont="1" applyFill="1" applyBorder="1" applyAlignment="1">
      <alignment horizontal="left" indent="2"/>
    </xf>
    <xf numFmtId="165" fontId="4" fillId="0" borderId="0" xfId="1" applyNumberFormat="1" applyFont="1" applyFill="1" applyBorder="1"/>
    <xf numFmtId="165" fontId="2" fillId="0" borderId="0" xfId="1" applyNumberFormat="1" applyFont="1" applyFill="1"/>
    <xf numFmtId="0" fontId="6" fillId="0" borderId="0" xfId="0" applyFont="1" applyFill="1" applyAlignment="1">
      <alignment horizontal="left"/>
    </xf>
    <xf numFmtId="0" fontId="4" fillId="0" borderId="0" xfId="0" applyFont="1" applyFill="1" applyAlignment="1">
      <alignment horizontal="left" indent="2"/>
    </xf>
    <xf numFmtId="43" fontId="2" fillId="0" borderId="0" xfId="0" applyNumberFormat="1" applyFont="1"/>
    <xf numFmtId="0" fontId="2" fillId="0" borderId="0" xfId="0" applyFont="1" applyFill="1" applyBorder="1"/>
    <xf numFmtId="0" fontId="8" fillId="0" borderId="0" xfId="0" applyFont="1" applyFill="1" applyBorder="1"/>
    <xf numFmtId="0" fontId="2" fillId="0" borderId="0" xfId="0" applyFont="1" applyFill="1" applyBorder="1" applyAlignment="1">
      <alignment horizontal="right"/>
    </xf>
    <xf numFmtId="0" fontId="9" fillId="0" borderId="0" xfId="0" applyFont="1" applyFill="1" applyBorder="1"/>
    <xf numFmtId="0" fontId="2" fillId="0" borderId="0" xfId="0" applyFont="1" applyFill="1" applyBorder="1" applyAlignment="1">
      <alignment horizontal="left" indent="1"/>
    </xf>
    <xf numFmtId="0" fontId="11" fillId="0" borderId="0" xfId="0" applyFont="1" applyFill="1" applyBorder="1"/>
    <xf numFmtId="0" fontId="9"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6" fontId="2" fillId="0" borderId="0" xfId="0" applyNumberFormat="1" applyFont="1"/>
    <xf numFmtId="168" fontId="2" fillId="0" borderId="0" xfId="0" applyNumberFormat="1" applyFont="1"/>
    <xf numFmtId="5" fontId="2" fillId="0" borderId="0" xfId="0" applyNumberFormat="1" applyFont="1"/>
    <xf numFmtId="0" fontId="2" fillId="2" borderId="0" xfId="0" applyFont="1" applyFill="1"/>
    <xf numFmtId="10" fontId="12" fillId="0" borderId="0" xfId="0" applyNumberFormat="1" applyFont="1"/>
    <xf numFmtId="0" fontId="8" fillId="0" borderId="0" xfId="0" applyFont="1"/>
    <xf numFmtId="10" fontId="12" fillId="0" borderId="0" xfId="2" applyNumberFormat="1" applyFont="1"/>
    <xf numFmtId="165" fontId="12" fillId="0" borderId="0" xfId="0" applyNumberFormat="1" applyFont="1"/>
    <xf numFmtId="167" fontId="12" fillId="0" borderId="0" xfId="0" applyNumberFormat="1" applyFont="1" applyFill="1"/>
    <xf numFmtId="0" fontId="13" fillId="0" borderId="0" xfId="0" applyFont="1"/>
    <xf numFmtId="0" fontId="13" fillId="0" borderId="0" xfId="0" applyFont="1" applyFill="1"/>
    <xf numFmtId="0" fontId="14" fillId="0" borderId="0" xfId="0" applyFont="1" applyFill="1"/>
    <xf numFmtId="0" fontId="2" fillId="0" borderId="4" xfId="0" applyFont="1" applyBorder="1"/>
    <xf numFmtId="0" fontId="2" fillId="0" borderId="6" xfId="0" applyFont="1" applyBorder="1"/>
    <xf numFmtId="0" fontId="2" fillId="0" borderId="0" xfId="0" applyFont="1" applyBorder="1"/>
    <xf numFmtId="0" fontId="2" fillId="0" borderId="8" xfId="0" applyFont="1" applyBorder="1"/>
    <xf numFmtId="0" fontId="2" fillId="0" borderId="1" xfId="0" applyFont="1" applyBorder="1"/>
    <xf numFmtId="0" fontId="2" fillId="0" borderId="11" xfId="0" applyFont="1" applyBorder="1"/>
    <xf numFmtId="0" fontId="2" fillId="0" borderId="0" xfId="0" applyFont="1" applyFill="1" applyAlignment="1">
      <alignment horizontal="left"/>
    </xf>
    <xf numFmtId="165" fontId="8" fillId="0" borderId="0" xfId="0" applyNumberFormat="1" applyFont="1" applyFill="1"/>
    <xf numFmtId="165" fontId="2" fillId="0" borderId="0" xfId="0" applyNumberFormat="1" applyFont="1"/>
    <xf numFmtId="173" fontId="12" fillId="0" borderId="0" xfId="0" applyNumberFormat="1" applyFont="1"/>
    <xf numFmtId="9" fontId="12" fillId="0" borderId="0" xfId="0" applyNumberFormat="1" applyFont="1"/>
    <xf numFmtId="0" fontId="9" fillId="0" borderId="0" xfId="0" applyFont="1"/>
    <xf numFmtId="0" fontId="5" fillId="0" borderId="0" xfId="0" applyFont="1" applyFill="1" applyBorder="1" applyAlignment="1">
      <alignment vertical="top" wrapText="1"/>
    </xf>
    <xf numFmtId="0" fontId="5" fillId="0" borderId="0" xfId="0" applyFont="1" applyFill="1" applyAlignment="1">
      <alignment vertical="top" wrapText="1"/>
    </xf>
    <xf numFmtId="0" fontId="2" fillId="0" borderId="0" xfId="0" applyFont="1" applyFill="1"/>
    <xf numFmtId="0" fontId="3" fillId="0" borderId="0" xfId="0" applyFont="1" applyFill="1" applyBorder="1" applyAlignment="1">
      <alignment horizontal="center" wrapText="1"/>
    </xf>
    <xf numFmtId="0" fontId="3" fillId="0" borderId="0" xfId="0" applyFont="1" applyFill="1"/>
    <xf numFmtId="0" fontId="3" fillId="0" borderId="0" xfId="0" applyFont="1" applyFill="1" applyBorder="1" applyAlignment="1">
      <alignment vertical="top" wrapText="1"/>
    </xf>
    <xf numFmtId="0" fontId="10" fillId="0" borderId="0" xfId="0" applyFont="1" applyFill="1" applyAlignment="1">
      <alignment horizontal="center"/>
    </xf>
    <xf numFmtId="0" fontId="3" fillId="0" borderId="0" xfId="0" applyFont="1" applyFill="1" applyBorder="1" applyAlignment="1">
      <alignment horizontal="left" wrapText="1" indent="8"/>
    </xf>
    <xf numFmtId="6" fontId="3" fillId="0" borderId="0" xfId="0" applyNumberFormat="1" applyFont="1" applyFill="1"/>
    <xf numFmtId="0" fontId="3" fillId="0" borderId="0" xfId="0" applyFont="1" applyFill="1" applyBorder="1" applyAlignment="1">
      <alignment horizontal="left" vertical="top" wrapText="1" indent="8"/>
    </xf>
    <xf numFmtId="0" fontId="3" fillId="0" borderId="0" xfId="0" applyFont="1" applyFill="1" applyBorder="1" applyAlignment="1">
      <alignment wrapText="1"/>
    </xf>
    <xf numFmtId="3" fontId="3" fillId="0" borderId="0" xfId="0" applyNumberFormat="1" applyFont="1" applyFill="1" applyBorder="1" applyAlignment="1">
      <alignment wrapText="1"/>
    </xf>
    <xf numFmtId="0" fontId="2" fillId="0" borderId="0" xfId="0" applyFont="1" applyFill="1" applyBorder="1" applyAlignment="1"/>
    <xf numFmtId="0" fontId="2" fillId="2" borderId="14" xfId="0" applyFont="1" applyFill="1" applyBorder="1"/>
    <xf numFmtId="0" fontId="2" fillId="2" borderId="15" xfId="0" applyFont="1" applyFill="1" applyBorder="1"/>
    <xf numFmtId="0" fontId="15" fillId="2" borderId="14" xfId="0" applyFont="1" applyFill="1" applyBorder="1" applyAlignment="1">
      <alignment horizontal="left" indent="1"/>
    </xf>
    <xf numFmtId="0" fontId="2" fillId="0" borderId="0" xfId="0" applyFont="1" applyFill="1" applyAlignment="1">
      <alignment vertical="top"/>
    </xf>
    <xf numFmtId="6" fontId="3" fillId="0" borderId="0" xfId="0" applyNumberFormat="1" applyFont="1" applyFill="1" applyAlignment="1">
      <alignment vertical="top"/>
    </xf>
    <xf numFmtId="0" fontId="3" fillId="0" borderId="0" xfId="0" applyFont="1" applyFill="1" applyAlignment="1">
      <alignment vertical="top"/>
    </xf>
    <xf numFmtId="0" fontId="16" fillId="2" borderId="16" xfId="0" applyFont="1" applyFill="1" applyBorder="1" applyAlignment="1">
      <alignment horizontal="left" vertical="top" indent="1"/>
    </xf>
    <xf numFmtId="0" fontId="17" fillId="2" borderId="14" xfId="0" applyFont="1" applyFill="1" applyBorder="1"/>
    <xf numFmtId="164" fontId="17" fillId="2" borderId="0" xfId="0" applyNumberFormat="1" applyFont="1" applyFill="1" applyBorder="1" applyAlignment="1">
      <alignment horizontal="right"/>
    </xf>
    <xf numFmtId="164" fontId="17" fillId="2" borderId="0" xfId="0" applyNumberFormat="1" applyFont="1" applyFill="1" applyBorder="1" applyAlignment="1">
      <alignment horizontal="center"/>
    </xf>
    <xf numFmtId="0" fontId="17" fillId="2" borderId="0" xfId="0" applyFont="1" applyFill="1" applyBorder="1"/>
    <xf numFmtId="0" fontId="19" fillId="2" borderId="14" xfId="0" applyFont="1" applyFill="1" applyBorder="1" applyAlignment="1">
      <alignment horizontal="left" indent="1"/>
    </xf>
    <xf numFmtId="0" fontId="17" fillId="2" borderId="14" xfId="0" applyFont="1" applyFill="1" applyBorder="1" applyAlignment="1">
      <alignment horizontal="left" indent="2"/>
    </xf>
    <xf numFmtId="0" fontId="18" fillId="2" borderId="14" xfId="0" applyFont="1" applyFill="1" applyBorder="1" applyAlignment="1">
      <alignment horizontal="left" indent="1"/>
    </xf>
    <xf numFmtId="0" fontId="18" fillId="0" borderId="0" xfId="0" applyFont="1"/>
    <xf numFmtId="0" fontId="17" fillId="0" borderId="0" xfId="0" applyFont="1"/>
    <xf numFmtId="0" fontId="17" fillId="0" borderId="0" xfId="0" applyFont="1" applyAlignment="1">
      <alignment horizontal="right"/>
    </xf>
    <xf numFmtId="0" fontId="18" fillId="2" borderId="16" xfId="0" applyFont="1" applyFill="1" applyBorder="1" applyAlignment="1">
      <alignment horizontal="left" vertical="top" indent="1"/>
    </xf>
    <xf numFmtId="0" fontId="0" fillId="2" borderId="0" xfId="0" applyFill="1"/>
    <xf numFmtId="0" fontId="17" fillId="2" borderId="14" xfId="0" applyFont="1" applyFill="1" applyBorder="1" applyAlignment="1">
      <alignment horizontal="left" indent="1"/>
    </xf>
    <xf numFmtId="6" fontId="17" fillId="2" borderId="0" xfId="1" applyNumberFormat="1" applyFont="1" applyFill="1" applyBorder="1"/>
    <xf numFmtId="0" fontId="17" fillId="2" borderId="16" xfId="0" applyFont="1" applyFill="1" applyBorder="1" applyAlignment="1">
      <alignment horizontal="left" vertical="top" indent="1"/>
    </xf>
    <xf numFmtId="164" fontId="2" fillId="2" borderId="0" xfId="0" applyNumberFormat="1" applyFont="1" applyFill="1" applyBorder="1" applyAlignment="1">
      <alignment horizontal="right" vertical="center"/>
    </xf>
    <xf numFmtId="0" fontId="2" fillId="0" borderId="0" xfId="0" applyFont="1" applyAlignment="1">
      <alignment vertical="top"/>
    </xf>
    <xf numFmtId="6" fontId="17" fillId="2" borderId="0" xfId="0" applyNumberFormat="1" applyFont="1" applyFill="1" applyBorder="1"/>
    <xf numFmtId="0" fontId="18" fillId="2" borderId="14" xfId="0" applyFont="1" applyFill="1" applyBorder="1"/>
    <xf numFmtId="0" fontId="17" fillId="2" borderId="14" xfId="0" applyFont="1" applyFill="1" applyBorder="1" applyAlignment="1">
      <alignment horizontal="left" vertical="top" indent="1"/>
    </xf>
    <xf numFmtId="164" fontId="17" fillId="2" borderId="0" xfId="0" applyNumberFormat="1" applyFont="1" applyFill="1" applyBorder="1" applyAlignment="1">
      <alignment horizontal="right" vertical="center"/>
    </xf>
    <xf numFmtId="164" fontId="17" fillId="2" borderId="0" xfId="0" applyNumberFormat="1" applyFont="1" applyFill="1" applyBorder="1"/>
    <xf numFmtId="0" fontId="20" fillId="2" borderId="14" xfId="0" applyFont="1" applyFill="1" applyBorder="1" applyAlignment="1">
      <alignment horizontal="left" indent="1"/>
    </xf>
    <xf numFmtId="0" fontId="18" fillId="2" borderId="16" xfId="0" applyFont="1" applyFill="1" applyBorder="1" applyAlignment="1">
      <alignment horizontal="left" vertical="top" wrapText="1" indent="1"/>
    </xf>
    <xf numFmtId="0" fontId="2"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top"/>
    </xf>
    <xf numFmtId="0" fontId="17" fillId="2" borderId="14" xfId="0" applyFont="1" applyFill="1" applyBorder="1" applyAlignment="1">
      <alignment horizontal="left" vertical="top" wrapText="1" indent="2"/>
    </xf>
    <xf numFmtId="0" fontId="5" fillId="2" borderId="14" xfId="0" applyFont="1" applyFill="1" applyBorder="1" applyAlignment="1">
      <alignment vertical="center" wrapText="1"/>
    </xf>
    <xf numFmtId="0" fontId="5" fillId="2" borderId="0" xfId="0" applyFont="1" applyFill="1" applyBorder="1" applyAlignment="1">
      <alignment vertical="center" wrapText="1"/>
    </xf>
    <xf numFmtId="0" fontId="2" fillId="2" borderId="0" xfId="0" applyFont="1" applyFill="1" applyBorder="1"/>
    <xf numFmtId="0" fontId="17" fillId="2" borderId="0" xfId="0" applyFont="1" applyFill="1" applyBorder="1" applyAlignment="1">
      <alignment horizontal="center" vertical="center"/>
    </xf>
    <xf numFmtId="0" fontId="17" fillId="2" borderId="0" xfId="0" applyFont="1" applyFill="1" applyBorder="1" applyAlignment="1">
      <alignment horizontal="center"/>
    </xf>
    <xf numFmtId="169" fontId="17" fillId="2" borderId="0" xfId="0" applyNumberFormat="1"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horizontal="right" vertical="center"/>
    </xf>
    <xf numFmtId="0" fontId="17" fillId="2" borderId="14" xfId="0" applyFont="1" applyFill="1" applyBorder="1" applyAlignment="1">
      <alignment horizontal="left" vertical="top" wrapText="1" indent="3"/>
    </xf>
    <xf numFmtId="0" fontId="17" fillId="0" borderId="0" xfId="0" applyFont="1" applyFill="1"/>
    <xf numFmtId="0" fontId="18" fillId="0" borderId="0" xfId="0" applyFont="1" applyFill="1" applyAlignment="1">
      <alignment horizontal="left"/>
    </xf>
    <xf numFmtId="6" fontId="17" fillId="0" borderId="0" xfId="0" applyNumberFormat="1" applyFont="1"/>
    <xf numFmtId="0" fontId="17" fillId="0" borderId="4" xfId="0" applyFont="1" applyBorder="1"/>
    <xf numFmtId="0" fontId="17" fillId="0" borderId="0" xfId="0" applyFont="1" applyBorder="1"/>
    <xf numFmtId="0" fontId="17" fillId="0" borderId="0" xfId="0" applyFont="1" applyFill="1" applyBorder="1"/>
    <xf numFmtId="6" fontId="17" fillId="0" borderId="0" xfId="0" applyNumberFormat="1" applyFont="1" applyFill="1"/>
    <xf numFmtId="6" fontId="17" fillId="0" borderId="0" xfId="0" applyNumberFormat="1" applyFont="1" applyBorder="1"/>
    <xf numFmtId="6" fontId="17" fillId="0" borderId="0" xfId="0" applyNumberFormat="1" applyFont="1" applyFill="1" applyBorder="1"/>
    <xf numFmtId="0" fontId="19" fillId="0" borderId="0" xfId="0" applyFont="1" applyFill="1"/>
    <xf numFmtId="0" fontId="2" fillId="0" borderId="2" xfId="0" applyFont="1" applyFill="1" applyBorder="1"/>
    <xf numFmtId="38" fontId="2" fillId="0" borderId="0" xfId="0" applyNumberFormat="1" applyFont="1" applyFill="1" applyBorder="1"/>
    <xf numFmtId="0" fontId="18" fillId="0" borderId="7" xfId="0" applyFont="1" applyFill="1" applyBorder="1" applyAlignment="1">
      <alignment horizontal="left" indent="1"/>
    </xf>
    <xf numFmtId="0" fontId="17" fillId="0" borderId="7" xfId="0" applyFont="1" applyFill="1" applyBorder="1" applyAlignment="1">
      <alignment horizontal="left" indent="1"/>
    </xf>
    <xf numFmtId="6" fontId="17" fillId="0" borderId="2" xfId="0" applyNumberFormat="1" applyFont="1" applyFill="1" applyBorder="1"/>
    <xf numFmtId="37" fontId="8" fillId="0" borderId="8" xfId="0" applyNumberFormat="1" applyFont="1" applyBorder="1" applyAlignment="1">
      <alignment horizontal="right"/>
    </xf>
    <xf numFmtId="6" fontId="17" fillId="3" borderId="0" xfId="0" applyNumberFormat="1" applyFont="1" applyFill="1" applyBorder="1"/>
    <xf numFmtId="6" fontId="17" fillId="3" borderId="1" xfId="0" applyNumberFormat="1" applyFont="1" applyFill="1" applyBorder="1"/>
    <xf numFmtId="6" fontId="17" fillId="0" borderId="1" xfId="0" applyNumberFormat="1" applyFont="1" applyFill="1" applyBorder="1"/>
    <xf numFmtId="6" fontId="18" fillId="0" borderId="0" xfId="0" applyNumberFormat="1" applyFont="1" applyFill="1" applyBorder="1"/>
    <xf numFmtId="0" fontId="18" fillId="0" borderId="7" xfId="0" applyFont="1" applyFill="1" applyBorder="1" applyAlignment="1"/>
    <xf numFmtId="6" fontId="8" fillId="0" borderId="0" xfId="0" applyNumberFormat="1" applyFont="1" applyFill="1" applyBorder="1"/>
    <xf numFmtId="0" fontId="21" fillId="0" borderId="0" xfId="0" applyFont="1" applyFill="1" applyBorder="1"/>
    <xf numFmtId="0" fontId="17" fillId="0" borderId="2" xfId="0" applyFont="1" applyFill="1" applyBorder="1"/>
    <xf numFmtId="0" fontId="17" fillId="0" borderId="7" xfId="0" applyFont="1" applyFill="1" applyBorder="1"/>
    <xf numFmtId="38" fontId="17" fillId="0" borderId="0" xfId="0" applyNumberFormat="1" applyFont="1" applyFill="1" applyBorder="1"/>
    <xf numFmtId="0" fontId="18" fillId="0" borderId="9" xfId="0" applyFont="1" applyFill="1" applyBorder="1" applyAlignment="1">
      <alignment horizontal="left" indent="1"/>
    </xf>
    <xf numFmtId="6" fontId="18" fillId="0" borderId="1" xfId="0" applyNumberFormat="1" applyFont="1" applyFill="1" applyBorder="1"/>
    <xf numFmtId="0" fontId="17" fillId="0" borderId="10" xfId="0" applyFont="1" applyFill="1" applyBorder="1"/>
    <xf numFmtId="0" fontId="17" fillId="0" borderId="1" xfId="0" applyFont="1" applyFill="1" applyBorder="1"/>
    <xf numFmtId="0" fontId="17" fillId="0" borderId="1" xfId="0" applyFont="1" applyBorder="1"/>
    <xf numFmtId="0" fontId="18" fillId="0" borderId="0" xfId="0" applyFont="1" applyFill="1"/>
    <xf numFmtId="0" fontId="17" fillId="0" borderId="0" xfId="0" applyFont="1" applyFill="1" applyAlignment="1">
      <alignment horizontal="right"/>
    </xf>
    <xf numFmtId="169" fontId="2" fillId="2" borderId="0" xfId="0" applyNumberFormat="1" applyFont="1" applyFill="1" applyBorder="1"/>
    <xf numFmtId="0" fontId="2" fillId="2" borderId="14" xfId="0" applyFont="1" applyFill="1" applyBorder="1" applyAlignment="1">
      <alignment horizontal="left" indent="1"/>
    </xf>
    <xf numFmtId="166" fontId="17" fillId="0" borderId="0" xfId="0" applyNumberFormat="1" applyFont="1" applyFill="1"/>
    <xf numFmtId="0" fontId="8" fillId="0" borderId="3" xfId="0" applyFont="1" applyFill="1" applyBorder="1" applyAlignment="1">
      <alignment horizontal="center"/>
    </xf>
    <xf numFmtId="6" fontId="17" fillId="0" borderId="10" xfId="0" applyNumberFormat="1" applyFont="1" applyFill="1" applyBorder="1"/>
    <xf numFmtId="6" fontId="17" fillId="0" borderId="1" xfId="0" applyNumberFormat="1" applyFont="1" applyBorder="1"/>
    <xf numFmtId="0" fontId="18" fillId="0" borderId="8" xfId="0" applyFont="1" applyBorder="1" applyAlignment="1">
      <alignment horizontal="right"/>
    </xf>
    <xf numFmtId="6" fontId="17" fillId="0" borderId="0" xfId="1" applyNumberFormat="1" applyFont="1" applyFill="1"/>
    <xf numFmtId="0" fontId="16" fillId="0" borderId="0" xfId="0" applyFont="1"/>
    <xf numFmtId="0" fontId="15" fillId="0" borderId="0" xfId="0" applyFont="1"/>
    <xf numFmtId="0" fontId="22" fillId="0" borderId="0" xfId="0" applyFont="1"/>
    <xf numFmtId="6" fontId="16" fillId="2" borderId="19" xfId="0" applyNumberFormat="1" applyFont="1" applyFill="1" applyBorder="1" applyAlignment="1">
      <alignment vertical="top"/>
    </xf>
    <xf numFmtId="6" fontId="15" fillId="2" borderId="0" xfId="1" applyNumberFormat="1" applyFont="1" applyFill="1" applyBorder="1"/>
    <xf numFmtId="0" fontId="15" fillId="2" borderId="0" xfId="0" applyFont="1" applyFill="1" applyBorder="1"/>
    <xf numFmtId="0" fontId="15" fillId="2" borderId="14" xfId="0" applyFont="1" applyFill="1" applyBorder="1"/>
    <xf numFmtId="164" fontId="15" fillId="2" borderId="0" xfId="0" applyNumberFormat="1" applyFont="1" applyFill="1" applyBorder="1" applyAlignment="1">
      <alignment horizontal="right"/>
    </xf>
    <xf numFmtId="0" fontId="15" fillId="2" borderId="0" xfId="0" applyFont="1" applyFill="1" applyBorder="1" applyAlignment="1">
      <alignment horizontal="right"/>
    </xf>
    <xf numFmtId="0" fontId="16" fillId="2" borderId="14" xfId="0" applyFont="1" applyFill="1" applyBorder="1" applyAlignment="1">
      <alignment horizontal="left" indent="1"/>
    </xf>
    <xf numFmtId="0" fontId="16" fillId="2" borderId="14" xfId="0" applyFont="1" applyFill="1" applyBorder="1" applyAlignment="1">
      <alignment horizontal="left" indent="2"/>
    </xf>
    <xf numFmtId="0" fontId="15" fillId="2" borderId="0" xfId="0" applyFont="1" applyFill="1" applyBorder="1" applyAlignment="1">
      <alignment horizontal="left" indent="1"/>
    </xf>
    <xf numFmtId="0" fontId="15" fillId="2" borderId="19" xfId="0" applyFont="1" applyFill="1" applyBorder="1" applyAlignment="1">
      <alignment vertical="top"/>
    </xf>
    <xf numFmtId="0" fontId="22" fillId="2" borderId="14" xfId="0" applyFont="1" applyFill="1" applyBorder="1" applyAlignment="1">
      <alignment horizontal="left" indent="1"/>
    </xf>
    <xf numFmtId="0" fontId="15" fillId="2" borderId="15" xfId="0" applyFont="1" applyFill="1" applyBorder="1"/>
    <xf numFmtId="0" fontId="16" fillId="2" borderId="14" xfId="0" applyFont="1" applyFill="1" applyBorder="1"/>
    <xf numFmtId="170" fontId="15" fillId="2" borderId="0" xfId="0" applyNumberFormat="1" applyFont="1" applyFill="1" applyBorder="1"/>
    <xf numFmtId="0" fontId="15" fillId="2" borderId="17" xfId="0" applyFont="1" applyFill="1" applyBorder="1" applyAlignment="1">
      <alignment vertical="top"/>
    </xf>
    <xf numFmtId="0" fontId="2" fillId="2" borderId="0" xfId="0" applyFont="1" applyFill="1" applyAlignment="1">
      <alignment vertical="top"/>
    </xf>
    <xf numFmtId="38" fontId="17" fillId="2" borderId="0" xfId="1" applyNumberFormat="1" applyFont="1" applyFill="1" applyBorder="1"/>
    <xf numFmtId="38" fontId="15" fillId="2" borderId="0" xfId="1" applyNumberFormat="1" applyFont="1" applyFill="1" applyBorder="1"/>
    <xf numFmtId="164" fontId="15" fillId="2" borderId="0" xfId="0" applyNumberFormat="1" applyFont="1" applyFill="1" applyBorder="1" applyAlignment="1">
      <alignment horizontal="center"/>
    </xf>
    <xf numFmtId="165" fontId="15" fillId="2" borderId="0" xfId="1" applyNumberFormat="1" applyFont="1" applyFill="1" applyBorder="1"/>
    <xf numFmtId="164" fontId="15" fillId="2" borderId="0" xfId="0" applyNumberFormat="1" applyFont="1" applyFill="1" applyBorder="1" applyAlignment="1">
      <alignment horizontal="right" vertical="center"/>
    </xf>
    <xf numFmtId="38" fontId="15" fillId="2" borderId="20" xfId="1" applyNumberFormat="1" applyFont="1" applyFill="1" applyBorder="1"/>
    <xf numFmtId="0" fontId="15" fillId="2" borderId="16" xfId="0" applyFont="1" applyFill="1" applyBorder="1" applyAlignment="1">
      <alignment horizontal="left" vertical="top" indent="1"/>
    </xf>
    <xf numFmtId="38" fontId="17" fillId="2" borderId="1" xfId="1" applyNumberFormat="1" applyFont="1" applyFill="1" applyBorder="1"/>
    <xf numFmtId="38" fontId="15" fillId="2" borderId="1" xfId="1" applyNumberFormat="1" applyFont="1" applyFill="1" applyBorder="1"/>
    <xf numFmtId="38" fontId="2" fillId="2" borderId="0" xfId="0" applyNumberFormat="1" applyFont="1" applyFill="1" applyBorder="1" applyAlignment="1">
      <alignment horizontal="right" vertical="center"/>
    </xf>
    <xf numFmtId="38" fontId="17" fillId="2" borderId="1" xfId="0" applyNumberFormat="1" applyFont="1" applyFill="1" applyBorder="1"/>
    <xf numFmtId="38" fontId="17" fillId="2" borderId="0" xfId="0" applyNumberFormat="1" applyFont="1" applyFill="1" applyBorder="1"/>
    <xf numFmtId="38" fontId="17" fillId="2" borderId="0" xfId="1" applyNumberFormat="1" applyFont="1" applyFill="1" applyBorder="1" applyAlignment="1">
      <alignment vertical="top"/>
    </xf>
    <xf numFmtId="38" fontId="17" fillId="2" borderId="0" xfId="0" applyNumberFormat="1" applyFont="1" applyFill="1" applyBorder="1" applyAlignment="1">
      <alignment horizontal="right"/>
    </xf>
    <xf numFmtId="38" fontId="17" fillId="2" borderId="0" xfId="0" applyNumberFormat="1" applyFont="1" applyFill="1" applyBorder="1" applyAlignment="1">
      <alignment horizontal="right" vertical="center"/>
    </xf>
    <xf numFmtId="6" fontId="17" fillId="2" borderId="0" xfId="0" applyNumberFormat="1" applyFont="1" applyFill="1" applyBorder="1" applyAlignment="1">
      <alignment horizontal="right"/>
    </xf>
    <xf numFmtId="0" fontId="17" fillId="2" borderId="16" xfId="0" applyFont="1" applyFill="1" applyBorder="1" applyAlignment="1">
      <alignment horizontal="left" vertical="top" wrapText="1" indent="1"/>
    </xf>
    <xf numFmtId="164" fontId="17" fillId="2" borderId="0" xfId="0" applyNumberFormat="1" applyFont="1" applyFill="1" applyBorder="1" applyAlignment="1">
      <alignment horizontal="right" indent="1"/>
    </xf>
    <xf numFmtId="165" fontId="2" fillId="0" borderId="0" xfId="0" applyNumberFormat="1" applyFont="1" applyBorder="1"/>
    <xf numFmtId="165" fontId="15" fillId="2" borderId="0" xfId="1" applyNumberFormat="1" applyFont="1" applyFill="1" applyBorder="1" applyAlignment="1">
      <alignment horizontal="right"/>
    </xf>
    <xf numFmtId="0" fontId="15" fillId="2" borderId="0" xfId="0" applyFont="1" applyFill="1" applyBorder="1" applyAlignment="1"/>
    <xf numFmtId="164" fontId="17" fillId="2" borderId="0" xfId="0" applyNumberFormat="1" applyFont="1" applyFill="1" applyBorder="1" applyAlignment="1"/>
    <xf numFmtId="164" fontId="17" fillId="2" borderId="0" xfId="0" applyNumberFormat="1" applyFont="1" applyFill="1" applyBorder="1" applyAlignment="1">
      <alignment vertical="center"/>
    </xf>
    <xf numFmtId="0" fontId="17" fillId="2" borderId="0" xfId="0" applyFont="1" applyFill="1" applyBorder="1" applyAlignment="1"/>
    <xf numFmtId="38" fontId="17" fillId="2" borderId="0" xfId="1" applyNumberFormat="1" applyFont="1" applyFill="1" applyBorder="1" applyAlignment="1"/>
    <xf numFmtId="38" fontId="15" fillId="2" borderId="0" xfId="1" applyNumberFormat="1" applyFont="1" applyFill="1" applyBorder="1" applyAlignment="1"/>
    <xf numFmtId="38" fontId="17" fillId="2" borderId="0" xfId="1" applyNumberFormat="1" applyFont="1" applyFill="1" applyBorder="1" applyAlignment="1">
      <alignment horizontal="right"/>
    </xf>
    <xf numFmtId="38" fontId="15" fillId="2" borderId="0" xfId="1" applyNumberFormat="1" applyFont="1" applyFill="1" applyBorder="1" applyAlignment="1">
      <alignment horizontal="right"/>
    </xf>
    <xf numFmtId="38" fontId="15" fillId="2" borderId="0" xfId="1" applyNumberFormat="1" applyFont="1" applyFill="1" applyBorder="1" applyAlignment="1">
      <alignment vertical="top"/>
    </xf>
    <xf numFmtId="38" fontId="15" fillId="2" borderId="20" xfId="1" applyNumberFormat="1" applyFont="1" applyFill="1" applyBorder="1" applyAlignment="1"/>
    <xf numFmtId="38" fontId="15" fillId="2" borderId="1" xfId="1" applyNumberFormat="1" applyFont="1" applyFill="1" applyBorder="1" applyAlignment="1"/>
    <xf numFmtId="38" fontId="17" fillId="2" borderId="1" xfId="0" applyNumberFormat="1" applyFont="1" applyFill="1" applyBorder="1" applyAlignment="1"/>
    <xf numFmtId="38" fontId="17" fillId="2" borderId="0" xfId="0" applyNumberFormat="1" applyFont="1" applyFill="1" applyBorder="1" applyAlignment="1"/>
    <xf numFmtId="38" fontId="17" fillId="2" borderId="1" xfId="1" applyNumberFormat="1" applyFont="1" applyFill="1" applyBorder="1" applyAlignment="1"/>
    <xf numFmtId="0" fontId="2" fillId="2" borderId="17" xfId="0" applyFont="1" applyFill="1" applyBorder="1"/>
    <xf numFmtId="0" fontId="2" fillId="2" borderId="17" xfId="0" applyFont="1" applyFill="1" applyBorder="1" applyAlignment="1">
      <alignment vertical="top"/>
    </xf>
    <xf numFmtId="38" fontId="17" fillId="2" borderId="1" xfId="0" applyNumberFormat="1" applyFont="1" applyFill="1" applyBorder="1" applyAlignment="1">
      <alignment horizontal="right"/>
    </xf>
    <xf numFmtId="168" fontId="2" fillId="0" borderId="0" xfId="0" applyNumberFormat="1" applyFont="1" applyAlignment="1">
      <alignment vertical="top"/>
    </xf>
    <xf numFmtId="0" fontId="18" fillId="2" borderId="14" xfId="0" applyFont="1" applyFill="1" applyBorder="1" applyAlignment="1">
      <alignment horizontal="left" vertical="top" indent="1"/>
    </xf>
    <xf numFmtId="0" fontId="5" fillId="2" borderId="1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7" xfId="0" applyFont="1" applyFill="1" applyBorder="1"/>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38" fontId="15" fillId="2" borderId="0" xfId="0" applyNumberFormat="1" applyFont="1" applyFill="1" applyBorder="1"/>
    <xf numFmtId="38" fontId="15" fillId="2" borderId="0" xfId="0" applyNumberFormat="1" applyFont="1" applyFill="1" applyBorder="1" applyAlignment="1"/>
    <xf numFmtId="38" fontId="15" fillId="2" borderId="1" xfId="0" applyNumberFormat="1" applyFont="1" applyFill="1" applyBorder="1" applyAlignment="1"/>
    <xf numFmtId="38" fontId="15" fillId="2" borderId="0" xfId="0" applyNumberFormat="1" applyFont="1" applyFill="1" applyBorder="1" applyAlignment="1">
      <alignment horizontal="right"/>
    </xf>
    <xf numFmtId="38" fontId="15" fillId="2" borderId="1" xfId="1" applyNumberFormat="1" applyFont="1" applyFill="1" applyBorder="1" applyAlignment="1">
      <alignment horizontal="right"/>
    </xf>
    <xf numFmtId="38" fontId="15" fillId="0" borderId="0" xfId="1" applyNumberFormat="1" applyFont="1" applyFill="1"/>
    <xf numFmtId="0" fontId="15" fillId="2" borderId="0" xfId="0" applyFont="1" applyFill="1"/>
    <xf numFmtId="10" fontId="15" fillId="2" borderId="0" xfId="0" applyNumberFormat="1" applyFont="1" applyFill="1" applyBorder="1" applyAlignment="1"/>
    <xf numFmtId="6" fontId="15" fillId="2" borderId="0" xfId="0" applyNumberFormat="1" applyFont="1" applyFill="1" applyBorder="1" applyAlignment="1"/>
    <xf numFmtId="0" fontId="25" fillId="2" borderId="14" xfId="0" applyFont="1" applyFill="1" applyBorder="1" applyAlignment="1">
      <alignment horizontal="left" indent="1"/>
    </xf>
    <xf numFmtId="9" fontId="15" fillId="2" borderId="1" xfId="0" applyNumberFormat="1" applyFont="1" applyFill="1" applyBorder="1" applyAlignment="1"/>
    <xf numFmtId="0" fontId="16" fillId="2" borderId="0" xfId="0" applyFont="1" applyFill="1" applyBorder="1" applyAlignment="1">
      <alignment horizontal="left" indent="1"/>
    </xf>
    <xf numFmtId="0" fontId="25" fillId="2" borderId="0" xfId="0" applyFont="1" applyFill="1" applyBorder="1" applyAlignment="1">
      <alignment horizontal="left" indent="1"/>
    </xf>
    <xf numFmtId="0" fontId="16" fillId="2" borderId="0" xfId="0" applyFont="1" applyFill="1" applyBorder="1" applyAlignment="1">
      <alignment horizontal="left" indent="2"/>
    </xf>
    <xf numFmtId="0" fontId="16" fillId="2" borderId="19" xfId="0" applyFont="1" applyFill="1" applyBorder="1" applyAlignment="1">
      <alignment horizontal="left" vertical="top" indent="1"/>
    </xf>
    <xf numFmtId="0" fontId="15" fillId="0" borderId="0" xfId="0" applyFont="1" applyFill="1" applyBorder="1"/>
    <xf numFmtId="170" fontId="15" fillId="2" borderId="0" xfId="0" applyNumberFormat="1" applyFont="1" applyFill="1" applyBorder="1" applyAlignment="1"/>
    <xf numFmtId="6" fontId="15" fillId="2" borderId="0" xfId="1" applyNumberFormat="1" applyFont="1" applyFill="1" applyBorder="1" applyAlignment="1"/>
    <xf numFmtId="0" fontId="25" fillId="2" borderId="14" xfId="0" applyFont="1" applyFill="1" applyBorder="1" applyAlignment="1">
      <alignment horizontal="left" vertical="center" indent="1"/>
    </xf>
    <xf numFmtId="0" fontId="16" fillId="2" borderId="25" xfId="0" applyFont="1" applyFill="1" applyBorder="1" applyAlignment="1">
      <alignment horizontal="left" vertical="top" indent="1"/>
    </xf>
    <xf numFmtId="0" fontId="5" fillId="2" borderId="26" xfId="0" applyFont="1" applyFill="1" applyBorder="1" applyAlignment="1">
      <alignment horizontal="center" vertical="center" wrapText="1"/>
    </xf>
    <xf numFmtId="0" fontId="2" fillId="2" borderId="27" xfId="0" applyFont="1" applyFill="1" applyBorder="1"/>
    <xf numFmtId="37" fontId="15" fillId="2" borderId="15" xfId="0" applyNumberFormat="1" applyFont="1" applyFill="1" applyBorder="1" applyAlignment="1">
      <alignment horizontal="right" indent="1"/>
    </xf>
    <xf numFmtId="7" fontId="15" fillId="2" borderId="15" xfId="0" applyNumberFormat="1" applyFont="1" applyFill="1" applyBorder="1" applyAlignment="1">
      <alignment horizontal="right" indent="1"/>
    </xf>
    <xf numFmtId="0" fontId="15" fillId="2" borderId="15" xfId="0" applyFont="1" applyFill="1" applyBorder="1" applyAlignment="1">
      <alignment horizontal="right" indent="1"/>
    </xf>
    <xf numFmtId="5" fontId="15" fillId="2" borderId="17" xfId="0" applyNumberFormat="1" applyFont="1" applyFill="1" applyBorder="1" applyAlignment="1">
      <alignment horizontal="right" vertical="top" indent="1"/>
    </xf>
    <xf numFmtId="0" fontId="15" fillId="0" borderId="0" xfId="0" applyFont="1" applyAlignment="1">
      <alignment horizontal="center"/>
    </xf>
    <xf numFmtId="0" fontId="15" fillId="0" borderId="0" xfId="0" applyFont="1" applyAlignment="1">
      <alignment horizontal="left"/>
    </xf>
    <xf numFmtId="167" fontId="12" fillId="0" borderId="0" xfId="0" applyNumberFormat="1" applyFont="1" applyAlignment="1">
      <alignment horizontal="center"/>
    </xf>
    <xf numFmtId="173" fontId="12" fillId="0" borderId="0" xfId="0" applyNumberFormat="1" applyFont="1" applyAlignment="1">
      <alignment horizontal="center"/>
    </xf>
    <xf numFmtId="0" fontId="15" fillId="0" borderId="0" xfId="0" applyFont="1" applyAlignment="1">
      <alignment horizontal="left" indent="1"/>
    </xf>
    <xf numFmtId="167" fontId="2" fillId="0" borderId="0" xfId="0" applyNumberFormat="1" applyFont="1" applyAlignment="1">
      <alignment horizontal="center"/>
    </xf>
    <xf numFmtId="0" fontId="2" fillId="0" borderId="0" xfId="0" applyFont="1" applyAlignment="1">
      <alignment horizontal="left" indent="1"/>
    </xf>
    <xf numFmtId="164" fontId="17" fillId="0" borderId="0" xfId="0" applyNumberFormat="1" applyFont="1" applyFill="1" applyBorder="1" applyAlignment="1">
      <alignment horizontal="right"/>
    </xf>
    <xf numFmtId="0" fontId="5" fillId="2" borderId="18" xfId="0" applyFont="1" applyFill="1" applyBorder="1" applyAlignment="1">
      <alignment horizontal="center" vertical="center" wrapText="1"/>
    </xf>
    <xf numFmtId="164" fontId="17" fillId="2" borderId="15" xfId="0" applyNumberFormat="1" applyFont="1" applyFill="1" applyBorder="1" applyAlignment="1">
      <alignment horizontal="right" indent="1"/>
    </xf>
    <xf numFmtId="0" fontId="17" fillId="2" borderId="15" xfId="0" applyFont="1" applyFill="1" applyBorder="1" applyAlignment="1">
      <alignment horizontal="right" indent="1"/>
    </xf>
    <xf numFmtId="10" fontId="12" fillId="0" borderId="0" xfId="0" applyNumberFormat="1" applyFont="1" applyFill="1"/>
    <xf numFmtId="166" fontId="15" fillId="0" borderId="0" xfId="0" applyNumberFormat="1" applyFont="1" applyFill="1"/>
    <xf numFmtId="6" fontId="17" fillId="2" borderId="15" xfId="1" applyNumberFormat="1" applyFont="1" applyFill="1" applyBorder="1" applyAlignment="1">
      <alignment horizontal="right" indent="1"/>
    </xf>
    <xf numFmtId="6" fontId="17" fillId="2" borderId="15" xfId="0" applyNumberFormat="1" applyFont="1" applyFill="1" applyBorder="1" applyAlignment="1">
      <alignment horizontal="right" indent="1"/>
    </xf>
    <xf numFmtId="38" fontId="17" fillId="2" borderId="15" xfId="0" applyNumberFormat="1" applyFont="1" applyFill="1" applyBorder="1" applyAlignment="1">
      <alignment horizontal="right" indent="1"/>
    </xf>
    <xf numFmtId="0" fontId="0" fillId="4" borderId="0" xfId="0" applyFill="1"/>
    <xf numFmtId="38" fontId="16" fillId="6" borderId="19" xfId="1" applyNumberFormat="1" applyFont="1" applyFill="1" applyBorder="1" applyAlignment="1">
      <alignment horizontal="right" vertical="top"/>
    </xf>
    <xf numFmtId="38" fontId="18" fillId="6" borderId="20" xfId="1" applyNumberFormat="1" applyFont="1" applyFill="1" applyBorder="1"/>
    <xf numFmtId="38" fontId="18" fillId="6" borderId="20" xfId="1" applyNumberFormat="1" applyFont="1" applyFill="1" applyBorder="1" applyAlignment="1"/>
    <xf numFmtId="38" fontId="16" fillId="6" borderId="20" xfId="1" applyNumberFormat="1" applyFont="1" applyFill="1" applyBorder="1"/>
    <xf numFmtId="38" fontId="16" fillId="6" borderId="20" xfId="1" applyNumberFormat="1" applyFont="1" applyFill="1" applyBorder="1" applyAlignment="1"/>
    <xf numFmtId="38" fontId="15" fillId="6" borderId="19" xfId="1" applyNumberFormat="1" applyFont="1" applyFill="1" applyBorder="1" applyAlignment="1">
      <alignment vertical="top"/>
    </xf>
    <xf numFmtId="38" fontId="16" fillId="6" borderId="0" xfId="1" applyNumberFormat="1" applyFont="1" applyFill="1" applyBorder="1"/>
    <xf numFmtId="38" fontId="16" fillId="6" borderId="0" xfId="1" applyNumberFormat="1" applyFont="1" applyFill="1" applyBorder="1" applyAlignment="1"/>
    <xf numFmtId="38" fontId="16" fillId="6" borderId="19" xfId="1" applyNumberFormat="1" applyFont="1" applyFill="1" applyBorder="1" applyAlignment="1">
      <alignment vertical="top"/>
    </xf>
    <xf numFmtId="38" fontId="18" fillId="6" borderId="0" xfId="0" applyNumberFormat="1" applyFont="1" applyFill="1" applyBorder="1"/>
    <xf numFmtId="38" fontId="18" fillId="6" borderId="0" xfId="0" applyNumberFormat="1" applyFont="1" applyFill="1" applyBorder="1" applyAlignment="1"/>
    <xf numFmtId="38" fontId="17" fillId="6" borderId="19" xfId="0" applyNumberFormat="1" applyFont="1" applyFill="1" applyBorder="1" applyAlignment="1">
      <alignment vertical="top"/>
    </xf>
    <xf numFmtId="38" fontId="18" fillId="6" borderId="1" xfId="1" applyNumberFormat="1" applyFont="1" applyFill="1" applyBorder="1"/>
    <xf numFmtId="38" fontId="18" fillId="6" borderId="1" xfId="1" applyNumberFormat="1" applyFont="1" applyFill="1" applyBorder="1" applyAlignment="1"/>
    <xf numFmtId="38" fontId="17" fillId="6" borderId="19" xfId="1" applyNumberFormat="1" applyFont="1" applyFill="1" applyBorder="1" applyAlignment="1">
      <alignment vertical="top"/>
    </xf>
    <xf numFmtId="38" fontId="18" fillId="6" borderId="0" xfId="1" applyNumberFormat="1" applyFont="1" applyFill="1" applyBorder="1"/>
    <xf numFmtId="38" fontId="18" fillId="6" borderId="0" xfId="1" applyNumberFormat="1" applyFont="1" applyFill="1" applyBorder="1" applyAlignment="1"/>
    <xf numFmtId="38" fontId="18" fillId="6" borderId="19" xfId="1" applyNumberFormat="1" applyFont="1" applyFill="1" applyBorder="1" applyAlignment="1">
      <alignment vertical="top"/>
    </xf>
    <xf numFmtId="38" fontId="17" fillId="6" borderId="0" xfId="0" applyNumberFormat="1" applyFont="1" applyFill="1" applyBorder="1" applyAlignment="1">
      <alignment horizontal="right"/>
    </xf>
    <xf numFmtId="38" fontId="17" fillId="6" borderId="0" xfId="0" applyNumberFormat="1" applyFont="1" applyFill="1" applyBorder="1" applyAlignment="1">
      <alignment horizontal="right" vertical="center"/>
    </xf>
    <xf numFmtId="38" fontId="17" fillId="6" borderId="20" xfId="0" applyNumberFormat="1" applyFont="1" applyFill="1" applyBorder="1" applyAlignment="1">
      <alignment horizontal="right"/>
    </xf>
    <xf numFmtId="6" fontId="17" fillId="6" borderId="19" xfId="0" applyNumberFormat="1" applyFont="1" applyFill="1" applyBorder="1" applyAlignment="1">
      <alignment horizontal="right" vertical="top"/>
    </xf>
    <xf numFmtId="38" fontId="18" fillId="6" borderId="0" xfId="1" applyNumberFormat="1" applyFont="1" applyFill="1" applyBorder="1" applyAlignment="1">
      <alignment vertical="top"/>
    </xf>
    <xf numFmtId="38" fontId="18" fillId="6" borderId="15" xfId="1" applyNumberFormat="1" applyFont="1" applyFill="1" applyBorder="1" applyAlignment="1">
      <alignment horizontal="right" vertical="top" indent="1"/>
    </xf>
    <xf numFmtId="38" fontId="18" fillId="6" borderId="28" xfId="1" applyNumberFormat="1" applyFont="1" applyFill="1" applyBorder="1" applyAlignment="1">
      <alignment horizontal="right" indent="1"/>
    </xf>
    <xf numFmtId="6" fontId="17" fillId="6" borderId="19" xfId="1" applyNumberFormat="1" applyFont="1" applyFill="1" applyBorder="1" applyAlignment="1">
      <alignment vertical="top"/>
    </xf>
    <xf numFmtId="6" fontId="17" fillId="6" borderId="17" xfId="1" applyNumberFormat="1" applyFont="1" applyFill="1" applyBorder="1" applyAlignment="1">
      <alignment horizontal="right" vertical="top" indent="1"/>
    </xf>
    <xf numFmtId="6" fontId="18" fillId="6" borderId="19" xfId="0" applyNumberFormat="1" applyFont="1" applyFill="1" applyBorder="1" applyAlignment="1">
      <alignment horizontal="right" vertical="top"/>
    </xf>
    <xf numFmtId="38" fontId="17" fillId="6" borderId="1" xfId="1" applyNumberFormat="1" applyFont="1" applyFill="1" applyBorder="1"/>
    <xf numFmtId="38" fontId="17" fillId="6" borderId="1" xfId="1" applyNumberFormat="1" applyFont="1" applyFill="1" applyBorder="1" applyAlignment="1">
      <alignment horizontal="right"/>
    </xf>
    <xf numFmtId="6" fontId="18" fillId="6" borderId="19" xfId="1" applyNumberFormat="1" applyFont="1" applyFill="1" applyBorder="1" applyAlignment="1">
      <alignment vertical="top"/>
    </xf>
    <xf numFmtId="6" fontId="18" fillId="6" borderId="19" xfId="1" applyNumberFormat="1" applyFont="1" applyFill="1" applyBorder="1" applyAlignment="1">
      <alignment horizontal="right" vertical="top"/>
    </xf>
    <xf numFmtId="38" fontId="18" fillId="6" borderId="15" xfId="0" applyNumberFormat="1" applyFont="1" applyFill="1" applyBorder="1" applyAlignment="1">
      <alignment horizontal="right" indent="1"/>
    </xf>
    <xf numFmtId="38" fontId="18" fillId="6" borderId="0" xfId="0" applyNumberFormat="1" applyFont="1" applyFill="1" applyBorder="1" applyAlignment="1">
      <alignment vertical="top"/>
    </xf>
    <xf numFmtId="38" fontId="18" fillId="6" borderId="15" xfId="0" applyNumberFormat="1" applyFont="1" applyFill="1" applyBorder="1" applyAlignment="1">
      <alignment horizontal="right" vertical="top" indent="1"/>
    </xf>
    <xf numFmtId="38" fontId="18" fillId="6" borderId="19" xfId="0" applyNumberFormat="1" applyFont="1" applyFill="1" applyBorder="1" applyAlignment="1">
      <alignment vertical="top"/>
    </xf>
    <xf numFmtId="38" fontId="18" fillId="6" borderId="17" xfId="0" applyNumberFormat="1" applyFont="1" applyFill="1" applyBorder="1" applyAlignment="1">
      <alignment horizontal="right" vertical="top" indent="1"/>
    </xf>
    <xf numFmtId="38" fontId="16" fillId="6" borderId="0" xfId="1" applyNumberFormat="1" applyFont="1" applyFill="1" applyBorder="1" applyAlignment="1">
      <alignment horizontal="right"/>
    </xf>
    <xf numFmtId="6" fontId="16" fillId="6" borderId="24" xfId="0" applyNumberFormat="1" applyFont="1" applyFill="1" applyBorder="1" applyAlignment="1">
      <alignment vertical="top"/>
    </xf>
    <xf numFmtId="6" fontId="16" fillId="6" borderId="24" xfId="0" applyNumberFormat="1" applyFont="1" applyFill="1" applyBorder="1" applyAlignment="1">
      <alignment horizontal="right" vertical="top"/>
    </xf>
    <xf numFmtId="6" fontId="12" fillId="6" borderId="0" xfId="0" applyNumberFormat="1" applyFont="1" applyFill="1" applyBorder="1" applyAlignment="1">
      <alignment horizontal="right"/>
    </xf>
    <xf numFmtId="6" fontId="17" fillId="6" borderId="0" xfId="0" applyNumberFormat="1" applyFont="1" applyFill="1" applyBorder="1" applyAlignment="1">
      <alignment horizontal="right"/>
    </xf>
    <xf numFmtId="0" fontId="15" fillId="0" borderId="14" xfId="0" applyFont="1" applyBorder="1" applyAlignment="1">
      <alignment horizontal="right"/>
    </xf>
    <xf numFmtId="6" fontId="15" fillId="2" borderId="0" xfId="0" applyNumberFormat="1" applyFont="1" applyFill="1" applyBorder="1" applyAlignment="1">
      <alignment horizontal="left"/>
    </xf>
    <xf numFmtId="0" fontId="15" fillId="2" borderId="16" xfId="0" applyFont="1" applyFill="1" applyBorder="1" applyAlignment="1">
      <alignment horizontal="right" vertical="top"/>
    </xf>
    <xf numFmtId="9" fontId="15" fillId="2" borderId="19" xfId="0" applyNumberFormat="1" applyFont="1" applyFill="1" applyBorder="1" applyAlignment="1">
      <alignment horizontal="left" vertical="top"/>
    </xf>
    <xf numFmtId="38" fontId="15" fillId="6" borderId="0" xfId="0" applyNumberFormat="1" applyFont="1" applyFill="1" applyBorder="1"/>
    <xf numFmtId="38" fontId="15" fillId="6" borderId="0" xfId="0" applyNumberFormat="1" applyFont="1" applyFill="1" applyBorder="1" applyAlignment="1">
      <alignment horizontal="right"/>
    </xf>
    <xf numFmtId="166" fontId="17" fillId="0" borderId="0" xfId="0" applyNumberFormat="1" applyFont="1"/>
    <xf numFmtId="0" fontId="18" fillId="0" borderId="7" xfId="0" applyFont="1" applyBorder="1" applyAlignment="1">
      <alignment horizontal="left" indent="1"/>
    </xf>
    <xf numFmtId="0" fontId="17" fillId="0" borderId="7" xfId="0" applyFont="1" applyBorder="1" applyAlignment="1">
      <alignment horizontal="left" indent="1"/>
    </xf>
    <xf numFmtId="174" fontId="18" fillId="0" borderId="0" xfId="0" applyNumberFormat="1" applyFont="1" applyAlignment="1">
      <alignment horizontal="right"/>
    </xf>
    <xf numFmtId="6" fontId="26" fillId="0" borderId="0" xfId="0" applyNumberFormat="1" applyFont="1"/>
    <xf numFmtId="6" fontId="18" fillId="0" borderId="1" xfId="0" applyNumberFormat="1" applyFont="1" applyBorder="1"/>
    <xf numFmtId="0" fontId="18" fillId="0" borderId="0" xfId="0" applyFont="1" applyAlignment="1">
      <alignment vertical="center"/>
    </xf>
    <xf numFmtId="0" fontId="17" fillId="0" borderId="0" xfId="0" applyFont="1" applyAlignment="1">
      <alignment vertical="center" wrapText="1"/>
    </xf>
    <xf numFmtId="175" fontId="12" fillId="0" borderId="0" xfId="0" applyNumberFormat="1" applyFont="1" applyAlignment="1">
      <alignment horizontal="left" vertical="center"/>
    </xf>
    <xf numFmtId="175" fontId="12" fillId="0" borderId="0" xfId="0" applyNumberFormat="1" applyFont="1" applyAlignment="1">
      <alignment vertical="center"/>
    </xf>
    <xf numFmtId="170" fontId="15" fillId="0" borderId="0" xfId="0" applyNumberFormat="1" applyFont="1" applyAlignment="1">
      <alignment horizontal="right"/>
    </xf>
    <xf numFmtId="170" fontId="15" fillId="0" borderId="29" xfId="0" applyNumberFormat="1" applyFont="1" applyBorder="1" applyAlignment="1">
      <alignment horizontal="right"/>
    </xf>
    <xf numFmtId="174" fontId="18" fillId="0" borderId="0" xfId="0" applyNumberFormat="1" applyFont="1" applyBorder="1" applyAlignment="1">
      <alignment horizontal="right"/>
    </xf>
    <xf numFmtId="6" fontId="26" fillId="0" borderId="0" xfId="0" applyNumberFormat="1" applyFont="1" applyBorder="1"/>
    <xf numFmtId="175" fontId="12" fillId="0" borderId="0" xfId="0" applyNumberFormat="1" applyFont="1"/>
    <xf numFmtId="0" fontId="18" fillId="0" borderId="0" xfId="0" applyFont="1" applyAlignment="1">
      <alignment horizontal="left"/>
    </xf>
    <xf numFmtId="164" fontId="17" fillId="0" borderId="0" xfId="0" applyNumberFormat="1" applyFont="1" applyAlignment="1">
      <alignment horizontal="right"/>
    </xf>
    <xf numFmtId="0" fontId="18" fillId="0" borderId="0" xfId="0" applyFont="1" applyAlignment="1">
      <alignment horizontal="center"/>
    </xf>
    <xf numFmtId="38" fontId="18" fillId="0" borderId="0" xfId="0" applyNumberFormat="1" applyFont="1" applyAlignment="1">
      <alignment horizontal="center"/>
    </xf>
    <xf numFmtId="38" fontId="17" fillId="0" borderId="0" xfId="0" applyNumberFormat="1" applyFont="1"/>
    <xf numFmtId="0" fontId="2" fillId="0" borderId="3" xfId="0" applyFont="1" applyBorder="1"/>
    <xf numFmtId="0" fontId="2" fillId="0" borderId="4" xfId="0" applyFont="1" applyBorder="1" applyAlignment="1">
      <alignment horizontal="right"/>
    </xf>
    <xf numFmtId="0" fontId="2" fillId="0" borderId="5" xfId="0" applyFont="1" applyBorder="1" applyAlignment="1">
      <alignment horizontal="right"/>
    </xf>
    <xf numFmtId="0" fontId="18" fillId="0" borderId="0" xfId="0" applyFont="1" applyAlignment="1">
      <alignment horizontal="left" indent="1"/>
    </xf>
    <xf numFmtId="38" fontId="2" fillId="0" borderId="0" xfId="0" applyNumberFormat="1" applyFont="1"/>
    <xf numFmtId="0" fontId="2" fillId="0" borderId="2" xfId="0" applyFont="1" applyBorder="1"/>
    <xf numFmtId="0" fontId="17" fillId="0" borderId="0" xfId="0" applyFont="1" applyAlignment="1">
      <alignment horizontal="left" indent="1"/>
    </xf>
    <xf numFmtId="6" fontId="17" fillId="3" borderId="0" xfId="0" applyNumberFormat="1" applyFont="1" applyFill="1"/>
    <xf numFmtId="38" fontId="17" fillId="0" borderId="1" xfId="0" applyNumberFormat="1" applyFont="1" applyBorder="1"/>
    <xf numFmtId="0" fontId="18" fillId="0" borderId="9" xfId="0" applyFont="1" applyBorder="1" applyAlignment="1">
      <alignment horizontal="left" indent="1"/>
    </xf>
    <xf numFmtId="0" fontId="18" fillId="0" borderId="1" xfId="0" applyFont="1" applyBorder="1" applyAlignment="1">
      <alignment horizontal="left" indent="1"/>
    </xf>
    <xf numFmtId="6" fontId="27" fillId="0" borderId="1" xfId="0" applyNumberFormat="1" applyFont="1" applyBorder="1"/>
    <xf numFmtId="0" fontId="19" fillId="0" borderId="3" xfId="0" applyFont="1" applyBorder="1" applyAlignment="1">
      <alignment horizontal="left" indent="1"/>
    </xf>
    <xf numFmtId="0" fontId="19" fillId="0" borderId="4" xfId="0" applyFont="1" applyBorder="1" applyAlignment="1">
      <alignment horizontal="left" indent="1"/>
    </xf>
    <xf numFmtId="6" fontId="19" fillId="0" borderId="4" xfId="0" applyNumberFormat="1" applyFont="1" applyBorder="1"/>
    <xf numFmtId="6" fontId="19" fillId="0" borderId="6" xfId="0" applyNumberFormat="1" applyFont="1" applyBorder="1"/>
    <xf numFmtId="6" fontId="27" fillId="0" borderId="0" xfId="0" applyNumberFormat="1" applyFont="1"/>
    <xf numFmtId="0" fontId="19" fillId="0" borderId="7" xfId="0" applyFont="1" applyBorder="1" applyAlignment="1">
      <alignment horizontal="left" indent="1"/>
    </xf>
    <xf numFmtId="0" fontId="19" fillId="0" borderId="0" xfId="0" applyFont="1" applyAlignment="1">
      <alignment horizontal="left" indent="1"/>
    </xf>
    <xf numFmtId="6" fontId="9" fillId="0" borderId="0" xfId="0" applyNumberFormat="1" applyFont="1"/>
    <xf numFmtId="6" fontId="9" fillId="0" borderId="8" xfId="0" applyNumberFormat="1" applyFont="1" applyBorder="1"/>
    <xf numFmtId="0" fontId="17" fillId="0" borderId="9" xfId="0" applyFont="1" applyBorder="1" applyAlignment="1">
      <alignment horizontal="left" indent="1"/>
    </xf>
    <xf numFmtId="0" fontId="17" fillId="0" borderId="1" xfId="0" applyFont="1" applyBorder="1" applyAlignment="1">
      <alignment horizontal="left" indent="1"/>
    </xf>
    <xf numFmtId="6" fontId="15" fillId="0" borderId="1" xfId="0" applyNumberFormat="1" applyFont="1" applyBorder="1"/>
    <xf numFmtId="6" fontId="15" fillId="0" borderId="11" xfId="0" applyNumberFormat="1" applyFont="1" applyBorder="1"/>
    <xf numFmtId="0" fontId="27" fillId="0" borderId="0" xfId="0" applyFont="1" applyAlignment="1">
      <alignment horizontal="right"/>
    </xf>
    <xf numFmtId="170" fontId="15" fillId="0" borderId="1" xfId="0" applyNumberFormat="1" applyFont="1" applyBorder="1" applyAlignment="1">
      <alignment horizontal="right"/>
    </xf>
    <xf numFmtId="170" fontId="15" fillId="0" borderId="30" xfId="0" applyNumberFormat="1" applyFont="1" applyBorder="1" applyAlignment="1">
      <alignment horizontal="right"/>
    </xf>
    <xf numFmtId="38" fontId="27" fillId="0" borderId="0" xfId="0" applyNumberFormat="1" applyFont="1"/>
    <xf numFmtId="38" fontId="27" fillId="0" borderId="8" xfId="0" applyNumberFormat="1" applyFont="1" applyBorder="1"/>
    <xf numFmtId="6" fontId="28" fillId="0" borderId="0" xfId="0" applyNumberFormat="1" applyFont="1"/>
    <xf numFmtId="6" fontId="28" fillId="0" borderId="8" xfId="0" applyNumberFormat="1" applyFont="1" applyBorder="1"/>
    <xf numFmtId="6" fontId="27" fillId="0" borderId="11" xfId="0" applyNumberFormat="1" applyFont="1" applyBorder="1"/>
    <xf numFmtId="0" fontId="7" fillId="2" borderId="15" xfId="0" applyFont="1" applyFill="1" applyBorder="1" applyAlignment="1">
      <alignment horizontal="center" vertical="center" wrapText="1"/>
    </xf>
    <xf numFmtId="170" fontId="17" fillId="2" borderId="15" xfId="0" applyNumberFormat="1" applyFont="1" applyFill="1" applyBorder="1" applyAlignment="1">
      <alignment horizontal="right" indent="1"/>
    </xf>
    <xf numFmtId="6" fontId="15" fillId="2" borderId="15" xfId="1" applyNumberFormat="1" applyFont="1" applyFill="1" applyBorder="1" applyAlignment="1">
      <alignment horizontal="right" indent="1"/>
    </xf>
    <xf numFmtId="6" fontId="15" fillId="2" borderId="15" xfId="0" applyNumberFormat="1" applyFont="1" applyFill="1" applyBorder="1" applyAlignment="1">
      <alignment horizontal="right" indent="1"/>
    </xf>
    <xf numFmtId="38" fontId="15" fillId="2" borderId="15" xfId="1" applyNumberFormat="1" applyFont="1" applyFill="1" applyBorder="1" applyAlignment="1">
      <alignment horizontal="right" indent="1"/>
    </xf>
    <xf numFmtId="0" fontId="17" fillId="5" borderId="0" xfId="0" applyFont="1" applyFill="1" applyAlignment="1">
      <alignment horizontal="center"/>
    </xf>
    <xf numFmtId="0" fontId="15" fillId="5" borderId="0" xfId="0" applyFont="1" applyFill="1"/>
    <xf numFmtId="0" fontId="15" fillId="5" borderId="0" xfId="0" applyFont="1" applyFill="1" applyAlignment="1">
      <alignment horizontal="left" indent="1"/>
    </xf>
    <xf numFmtId="6" fontId="15" fillId="5" borderId="0" xfId="0" applyNumberFormat="1" applyFont="1" applyFill="1" applyAlignment="1">
      <alignment horizontal="center"/>
    </xf>
    <xf numFmtId="6" fontId="15" fillId="5" borderId="19" xfId="0" applyNumberFormat="1" applyFont="1" applyFill="1" applyBorder="1" applyAlignment="1">
      <alignment horizontal="center" vertical="top"/>
    </xf>
    <xf numFmtId="0" fontId="15" fillId="2" borderId="14" xfId="0" applyFont="1" applyFill="1" applyBorder="1" applyAlignment="1">
      <alignment horizontal="left" vertical="top" indent="1"/>
    </xf>
    <xf numFmtId="6" fontId="16" fillId="2" borderId="0" xfId="1" applyNumberFormat="1" applyFont="1" applyFill="1" applyBorder="1"/>
    <xf numFmtId="6" fontId="16" fillId="2" borderId="0" xfId="1" applyNumberFormat="1" applyFont="1" applyFill="1" applyBorder="1" applyAlignment="1">
      <alignment horizontal="right"/>
    </xf>
    <xf numFmtId="38" fontId="16" fillId="2" borderId="0" xfId="0" applyNumberFormat="1" applyFont="1" applyFill="1" applyBorder="1"/>
    <xf numFmtId="38" fontId="16" fillId="2" borderId="0" xfId="0" applyNumberFormat="1" applyFont="1" applyFill="1" applyBorder="1" applyAlignment="1">
      <alignment horizontal="right"/>
    </xf>
    <xf numFmtId="170" fontId="17" fillId="0" borderId="0" xfId="0" applyNumberFormat="1" applyFont="1" applyAlignment="1">
      <alignment horizontal="right"/>
    </xf>
    <xf numFmtId="170" fontId="17" fillId="0" borderId="0" xfId="0" applyNumberFormat="1" applyFont="1"/>
    <xf numFmtId="0" fontId="15" fillId="0" borderId="3" xfId="0" applyFont="1" applyBorder="1" applyAlignment="1">
      <alignment horizontal="left" indent="1"/>
    </xf>
    <xf numFmtId="38" fontId="15" fillId="0" borderId="4" xfId="1" applyNumberFormat="1" applyFont="1" applyBorder="1"/>
    <xf numFmtId="38" fontId="15" fillId="0" borderId="6" xfId="1" applyNumberFormat="1" applyFont="1" applyBorder="1"/>
    <xf numFmtId="0" fontId="15" fillId="0" borderId="7" xfId="0" applyFont="1" applyBorder="1" applyAlignment="1">
      <alignment horizontal="left" indent="1"/>
    </xf>
    <xf numFmtId="38" fontId="15" fillId="0" borderId="0" xfId="1" applyNumberFormat="1" applyFont="1"/>
    <xf numFmtId="38" fontId="15" fillId="0" borderId="8" xfId="1" applyNumberFormat="1" applyFont="1" applyBorder="1"/>
    <xf numFmtId="0" fontId="15" fillId="0" borderId="9" xfId="0" applyFont="1" applyBorder="1" applyAlignment="1">
      <alignment horizontal="left" indent="1"/>
    </xf>
    <xf numFmtId="38" fontId="15" fillId="0" borderId="1" xfId="1" applyNumberFormat="1" applyFont="1" applyBorder="1"/>
    <xf numFmtId="38" fontId="15" fillId="0" borderId="11" xfId="1" applyNumberFormat="1" applyFont="1" applyBorder="1"/>
    <xf numFmtId="0" fontId="27" fillId="0" borderId="0" xfId="0" applyFont="1"/>
    <xf numFmtId="38" fontId="29" fillId="0" borderId="0" xfId="0" applyNumberFormat="1" applyFont="1"/>
    <xf numFmtId="6" fontId="18" fillId="5" borderId="0" xfId="0" applyNumberFormat="1" applyFont="1" applyFill="1" applyAlignment="1">
      <alignment horizontal="center"/>
    </xf>
    <xf numFmtId="0" fontId="15" fillId="2" borderId="0" xfId="0" applyFont="1" applyFill="1" applyAlignment="1">
      <alignment horizontal="center"/>
    </xf>
    <xf numFmtId="6" fontId="17" fillId="5" borderId="0" xfId="0" applyNumberFormat="1" applyFont="1" applyFill="1" applyAlignment="1">
      <alignment horizontal="center"/>
    </xf>
    <xf numFmtId="6" fontId="17" fillId="5" borderId="1" xfId="0" applyNumberFormat="1" applyFont="1" applyFill="1" applyBorder="1" applyAlignment="1">
      <alignment horizontal="center"/>
    </xf>
    <xf numFmtId="6" fontId="17" fillId="5" borderId="0" xfId="0" applyNumberFormat="1" applyFont="1" applyFill="1" applyAlignment="1">
      <alignment horizontal="center" vertical="top"/>
    </xf>
    <xf numFmtId="38" fontId="17" fillId="0" borderId="0" xfId="0" applyNumberFormat="1" applyFont="1" applyFill="1"/>
    <xf numFmtId="38" fontId="17" fillId="0" borderId="2" xfId="0" applyNumberFormat="1" applyFont="1" applyFill="1" applyBorder="1"/>
    <xf numFmtId="38" fontId="17" fillId="0" borderId="1" xfId="0" applyNumberFormat="1" applyFont="1" applyFill="1" applyBorder="1"/>
    <xf numFmtId="38" fontId="17" fillId="0" borderId="10" xfId="0" applyNumberFormat="1" applyFont="1" applyFill="1" applyBorder="1"/>
    <xf numFmtId="38" fontId="17" fillId="6" borderId="0" xfId="0" applyNumberFormat="1" applyFont="1" applyFill="1" applyBorder="1"/>
    <xf numFmtId="38" fontId="17" fillId="6" borderId="2" xfId="0" applyNumberFormat="1" applyFont="1" applyFill="1" applyBorder="1"/>
    <xf numFmtId="38" fontId="17" fillId="6" borderId="1" xfId="0" applyNumberFormat="1" applyFont="1" applyFill="1" applyBorder="1"/>
    <xf numFmtId="38" fontId="17" fillId="6" borderId="10" xfId="0" applyNumberFormat="1" applyFont="1" applyFill="1" applyBorder="1"/>
    <xf numFmtId="38" fontId="17" fillId="3" borderId="0" xfId="0" applyNumberFormat="1" applyFont="1" applyFill="1" applyBorder="1"/>
    <xf numFmtId="170" fontId="17" fillId="2" borderId="0" xfId="0" applyNumberFormat="1" applyFont="1" applyFill="1" applyBorder="1" applyAlignment="1">
      <alignment horizontal="right"/>
    </xf>
    <xf numFmtId="0" fontId="17" fillId="0" borderId="0" xfId="0" applyFont="1" applyFill="1" applyBorder="1" applyAlignment="1">
      <alignment horizontal="right"/>
    </xf>
    <xf numFmtId="0" fontId="17" fillId="0" borderId="29" xfId="0" applyFont="1" applyFill="1" applyBorder="1" applyAlignment="1">
      <alignment horizontal="right"/>
    </xf>
    <xf numFmtId="0" fontId="9" fillId="0" borderId="3"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31" xfId="0" applyFont="1" applyFill="1" applyBorder="1"/>
    <xf numFmtId="0" fontId="17" fillId="0" borderId="4" xfId="0" applyFont="1" applyFill="1" applyBorder="1"/>
    <xf numFmtId="0" fontId="5" fillId="4" borderId="1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2" xfId="0" applyFont="1" applyFill="1" applyBorder="1" applyAlignment="1">
      <alignment horizontal="center" vertical="top" wrapText="1"/>
    </xf>
    <xf numFmtId="0" fontId="5" fillId="4" borderId="18" xfId="0" applyFont="1" applyFill="1" applyBorder="1" applyAlignment="1">
      <alignment horizontal="center" vertical="top"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1" xfId="0" applyFont="1" applyBorder="1" applyAlignment="1">
      <alignment horizontal="center"/>
    </xf>
    <xf numFmtId="0" fontId="17" fillId="2" borderId="14" xfId="0" applyFont="1" applyFill="1" applyBorder="1" applyAlignment="1">
      <alignment horizontal="left" vertical="top" wrapText="1" indent="2"/>
    </xf>
    <xf numFmtId="0" fontId="17" fillId="2" borderId="0" xfId="0" applyFont="1" applyFill="1" applyBorder="1" applyAlignment="1">
      <alignment horizontal="left" vertical="top" wrapText="1" indent="2"/>
    </xf>
    <xf numFmtId="172" fontId="12"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0" fontId="5" fillId="4" borderId="13" xfId="0" applyFont="1" applyFill="1" applyBorder="1" applyAlignment="1">
      <alignment horizontal="center" vertical="center" wrapText="1"/>
    </xf>
    <xf numFmtId="171" fontId="12" fillId="0" borderId="0" xfId="0" applyNumberFormat="1" applyFont="1" applyAlignment="1">
      <alignment horizont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23" fillId="2" borderId="27" xfId="0" applyFont="1" applyFill="1" applyBorder="1" applyAlignment="1">
      <alignment horizontal="left" vertical="center" wrapText="1"/>
    </xf>
    <xf numFmtId="0" fontId="23" fillId="2" borderId="0" xfId="0" applyFont="1" applyFill="1" applyAlignment="1">
      <alignment horizontal="left" vertical="center" wrapText="1"/>
    </xf>
    <xf numFmtId="0" fontId="15" fillId="0" borderId="4" xfId="0" applyFont="1" applyBorder="1" applyAlignment="1">
      <alignment horizontal="left" vertical="top" wrapText="1"/>
    </xf>
    <xf numFmtId="0" fontId="27" fillId="0" borderId="0" xfId="0" applyFont="1" applyAlignment="1">
      <alignment horizontal="left" vertical="top" wrapText="1"/>
    </xf>
    <xf numFmtId="0" fontId="16" fillId="5" borderId="14"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15" xfId="0" applyFont="1" applyFill="1" applyBorder="1" applyAlignment="1">
      <alignment horizontal="center" vertical="center"/>
    </xf>
  </cellXfs>
  <cellStyles count="3">
    <cellStyle name="Currency" xfId="1" builtinId="4"/>
    <cellStyle name="Normal" xfId="0" builtinId="0"/>
    <cellStyle name="Percent" xfId="2" builtinId="5"/>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0000FF"/>
      <color rgb="FF3F67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172774</xdr:colOff>
      <xdr:row>42</xdr:row>
      <xdr:rowOff>19050</xdr:rowOff>
    </xdr:from>
    <xdr:ext cx="5180584" cy="843693"/>
    <xdr:sp macro="" textlink="">
      <xdr:nvSpPr>
        <xdr:cNvPr id="4" name="TextBox 3">
          <a:extLst>
            <a:ext uri="{FF2B5EF4-FFF2-40B4-BE49-F238E27FC236}">
              <a16:creationId xmlns:a16="http://schemas.microsoft.com/office/drawing/2014/main" id="{5863B2D9-BB5B-4EF8-B4F4-ED6D469C02CD}"/>
            </a:ext>
          </a:extLst>
        </xdr:cNvPr>
        <xdr:cNvSpPr txBox="1"/>
      </xdr:nvSpPr>
      <xdr:spPr>
        <a:xfrm>
          <a:off x="1468174" y="7620000"/>
          <a:ext cx="5180584"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400" b="0">
              <a:solidFill>
                <a:schemeClr val="bg1"/>
              </a:solidFill>
            </a:rPr>
            <a:t>Online Companion</a:t>
          </a:r>
          <a:r>
            <a:rPr lang="en-US" sz="2400" b="0" baseline="0">
              <a:solidFill>
                <a:schemeClr val="bg1"/>
              </a:solidFill>
            </a:rPr>
            <a:t> to</a:t>
          </a:r>
          <a:r>
            <a:rPr lang="en-US" sz="2400" b="0">
              <a:solidFill>
                <a:schemeClr val="bg1"/>
              </a:solidFill>
            </a:rPr>
            <a:t> Chapter</a:t>
          </a:r>
          <a:r>
            <a:rPr lang="en-US" sz="2400" b="0" baseline="0">
              <a:solidFill>
                <a:schemeClr val="bg1"/>
              </a:solidFill>
            </a:rPr>
            <a:t> 5 Figures </a:t>
          </a:r>
        </a:p>
        <a:p>
          <a:pPr algn="ctr"/>
          <a:r>
            <a:rPr lang="en-US" sz="2400" b="0" baseline="0">
              <a:solidFill>
                <a:schemeClr val="bg1"/>
              </a:solidFill>
            </a:rPr>
            <a:t>Property-Level Pro Forma Analysis</a:t>
          </a:r>
        </a:p>
      </xdr:txBody>
    </xdr:sp>
    <xdr:clientData/>
  </xdr:oneCellAnchor>
  <xdr:oneCellAnchor>
    <xdr:from>
      <xdr:col>3</xdr:col>
      <xdr:colOff>425875</xdr:colOff>
      <xdr:row>47</xdr:row>
      <xdr:rowOff>166687</xdr:rowOff>
    </xdr:from>
    <xdr:ext cx="3523785" cy="248851"/>
    <xdr:sp macro="" textlink="">
      <xdr:nvSpPr>
        <xdr:cNvPr id="6" name="TextBox 5">
          <a:extLst>
            <a:ext uri="{FF2B5EF4-FFF2-40B4-BE49-F238E27FC236}">
              <a16:creationId xmlns:a16="http://schemas.microsoft.com/office/drawing/2014/main" id="{3AA14C47-9347-4DDA-9811-0D91CC379B26}"/>
            </a:ext>
          </a:extLst>
        </xdr:cNvPr>
        <xdr:cNvSpPr txBox="1"/>
      </xdr:nvSpPr>
      <xdr:spPr>
        <a:xfrm>
          <a:off x="2368975" y="8672512"/>
          <a:ext cx="352378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b="0" baseline="0">
              <a:solidFill>
                <a:schemeClr val="bg1"/>
              </a:solidFill>
            </a:rPr>
            <a:t>Copyright © 2018 by Dr. Peter Linneman. All Rights Reserved.</a:t>
          </a:r>
        </a:p>
      </xdr:txBody>
    </xdr:sp>
    <xdr:clientData/>
  </xdr:oneCellAnchor>
  <xdr:twoCellAnchor editAs="oneCell">
    <xdr:from>
      <xdr:col>1</xdr:col>
      <xdr:colOff>409575</xdr:colOff>
      <xdr:row>5</xdr:row>
      <xdr:rowOff>90487</xdr:rowOff>
    </xdr:from>
    <xdr:to>
      <xdr:col>10</xdr:col>
      <xdr:colOff>563690</xdr:colOff>
      <xdr:row>39</xdr:row>
      <xdr:rowOff>165098</xdr:rowOff>
    </xdr:to>
    <xdr:pic>
      <xdr:nvPicPr>
        <xdr:cNvPr id="7" name="Picture 6">
          <a:extLst>
            <a:ext uri="{FF2B5EF4-FFF2-40B4-BE49-F238E27FC236}">
              <a16:creationId xmlns:a16="http://schemas.microsoft.com/office/drawing/2014/main" id="{F0799763-33D4-46F4-96FC-E2D32D19F157}"/>
            </a:ext>
          </a:extLst>
        </xdr:cNvPr>
        <xdr:cNvPicPr>
          <a:picLocks noChangeAspect="1"/>
        </xdr:cNvPicPr>
      </xdr:nvPicPr>
      <xdr:blipFill>
        <a:blip xmlns:r="http://schemas.openxmlformats.org/officeDocument/2006/relationships" r:embed="rId1"/>
        <a:stretch>
          <a:fillRect/>
        </a:stretch>
      </xdr:blipFill>
      <xdr:spPr>
        <a:xfrm>
          <a:off x="1057275" y="995362"/>
          <a:ext cx="5983415" cy="6227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70075</xdr:colOff>
      <xdr:row>5</xdr:row>
      <xdr:rowOff>136617</xdr:rowOff>
    </xdr:from>
    <xdr:to>
      <xdr:col>7</xdr:col>
      <xdr:colOff>601888</xdr:colOff>
      <xdr:row>12</xdr:row>
      <xdr:rowOff>70392</xdr:rowOff>
    </xdr:to>
    <xdr:sp macro="" textlink="">
      <xdr:nvSpPr>
        <xdr:cNvPr id="2" name="Arrow: Right 1">
          <a:extLst>
            <a:ext uri="{FF2B5EF4-FFF2-40B4-BE49-F238E27FC236}">
              <a16:creationId xmlns:a16="http://schemas.microsoft.com/office/drawing/2014/main" id="{724369E6-C30B-4C0D-AADD-A5BE59F5D16D}"/>
            </a:ext>
          </a:extLst>
        </xdr:cNvPr>
        <xdr:cNvSpPr/>
      </xdr:nvSpPr>
      <xdr:spPr>
        <a:xfrm rot="7770356">
          <a:off x="5929313" y="1092517"/>
          <a:ext cx="967237" cy="531813"/>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278427</xdr:colOff>
      <xdr:row>4</xdr:row>
      <xdr:rowOff>33337</xdr:rowOff>
    </xdr:from>
    <xdr:ext cx="2976562" cy="264560"/>
    <xdr:sp macro="" textlink="">
      <xdr:nvSpPr>
        <xdr:cNvPr id="3" name="TextBox 2">
          <a:extLst>
            <a:ext uri="{FF2B5EF4-FFF2-40B4-BE49-F238E27FC236}">
              <a16:creationId xmlns:a16="http://schemas.microsoft.com/office/drawing/2014/main" id="{98F7D318-F282-4733-B33B-F5FB1A9D1694}"/>
            </a:ext>
          </a:extLst>
        </xdr:cNvPr>
        <xdr:cNvSpPr txBox="1"/>
      </xdr:nvSpPr>
      <xdr:spPr>
        <a:xfrm>
          <a:off x="6355377" y="623887"/>
          <a:ext cx="2976562" cy="264560"/>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lumMod val="75000"/>
                  <a:lumOff val="25000"/>
                </a:schemeClr>
              </a:solidFill>
            </a:rPr>
            <a:t>Fill</a:t>
          </a:r>
          <a:r>
            <a:rPr lang="en-US" sz="1100" baseline="0">
              <a:solidFill>
                <a:schemeClr val="tx1">
                  <a:lumMod val="75000"/>
                  <a:lumOff val="25000"/>
                </a:schemeClr>
              </a:solidFill>
            </a:rPr>
            <a:t> in the blue shaded cells only in these tables.</a:t>
          </a:r>
          <a:endParaRPr lang="en-US" sz="1100">
            <a:solidFill>
              <a:schemeClr val="tx1">
                <a:lumMod val="75000"/>
                <a:lumOff val="25000"/>
              </a:schemeClr>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BD51-15AB-4345-B410-9285A44F479E}">
  <dimension ref="A1:AL247"/>
  <sheetViews>
    <sheetView tabSelected="1" zoomScaleNormal="100" workbookViewId="0">
      <selection activeCell="D8" sqref="D8"/>
    </sheetView>
  </sheetViews>
  <sheetFormatPr defaultColWidth="9.08984375" defaultRowHeight="14.5" x14ac:dyDescent="0.35"/>
  <cols>
    <col min="1" max="16384" width="9.08984375" style="82"/>
  </cols>
  <sheetData>
    <row r="1" spans="1:38" x14ac:dyDescent="0.3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row>
    <row r="2" spans="1:38" x14ac:dyDescent="0.35">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row>
    <row r="3" spans="1:38" x14ac:dyDescent="0.35">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row>
    <row r="4" spans="1:38" x14ac:dyDescent="0.3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row>
    <row r="5" spans="1:38" x14ac:dyDescent="0.3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1:38" x14ac:dyDescent="0.35">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row>
    <row r="7" spans="1:38" x14ac:dyDescent="0.35">
      <c r="A7" s="255"/>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row>
    <row r="8" spans="1:38" x14ac:dyDescent="0.35">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row>
    <row r="9" spans="1:38" x14ac:dyDescent="0.35">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row>
    <row r="10" spans="1:38" x14ac:dyDescent="0.35">
      <c r="A10" s="255"/>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row>
    <row r="11" spans="1:38" x14ac:dyDescent="0.35">
      <c r="A11" s="255"/>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row>
    <row r="12" spans="1:38" x14ac:dyDescent="0.35">
      <c r="A12" s="255"/>
      <c r="B12" s="25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row>
    <row r="13" spans="1:38" x14ac:dyDescent="0.35">
      <c r="A13" s="255"/>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row>
    <row r="14" spans="1:38" x14ac:dyDescent="0.35">
      <c r="A14" s="255"/>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row>
    <row r="15" spans="1:38" x14ac:dyDescent="0.35">
      <c r="A15" s="255"/>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row>
    <row r="16" spans="1:38" x14ac:dyDescent="0.35">
      <c r="A16" s="25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row>
    <row r="17" spans="1:38" x14ac:dyDescent="0.35">
      <c r="A17" s="255"/>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row>
    <row r="18" spans="1:38" x14ac:dyDescent="0.35">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row>
    <row r="19" spans="1:38" x14ac:dyDescent="0.35">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row>
    <row r="20" spans="1:38" x14ac:dyDescent="0.35">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row>
    <row r="21" spans="1:38" x14ac:dyDescent="0.35">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row>
    <row r="22" spans="1:38" x14ac:dyDescent="0.35">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row>
    <row r="23" spans="1:38" x14ac:dyDescent="0.35">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row>
    <row r="24" spans="1:38" x14ac:dyDescent="0.35">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row>
    <row r="25" spans="1:38" x14ac:dyDescent="0.35">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row>
    <row r="26" spans="1:38" x14ac:dyDescent="0.35">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row>
    <row r="27" spans="1:38" x14ac:dyDescent="0.3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row>
    <row r="28" spans="1:38" x14ac:dyDescent="0.35">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row>
    <row r="29" spans="1:38" x14ac:dyDescent="0.3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row>
    <row r="30" spans="1:38" x14ac:dyDescent="0.3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row>
    <row r="31" spans="1:38" x14ac:dyDescent="0.3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row>
    <row r="32" spans="1:38" x14ac:dyDescent="0.35">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row>
    <row r="33" spans="1:38" x14ac:dyDescent="0.3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row>
    <row r="34" spans="1:38" x14ac:dyDescent="0.3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row>
    <row r="35" spans="1:38" x14ac:dyDescent="0.3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row>
    <row r="36" spans="1:38" x14ac:dyDescent="0.3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row>
    <row r="37" spans="1:38" x14ac:dyDescent="0.3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row>
    <row r="38" spans="1:38" x14ac:dyDescent="0.3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row>
    <row r="39" spans="1:38" x14ac:dyDescent="0.3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row>
    <row r="40" spans="1:38" x14ac:dyDescent="0.3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row>
    <row r="41" spans="1:38" x14ac:dyDescent="0.3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row>
    <row r="42" spans="1:38" x14ac:dyDescent="0.3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row>
    <row r="43" spans="1:38" x14ac:dyDescent="0.35">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row>
    <row r="44" spans="1:38" x14ac:dyDescent="0.35">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row>
    <row r="45" spans="1:38" x14ac:dyDescent="0.3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row>
    <row r="46" spans="1:38" x14ac:dyDescent="0.35">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row>
    <row r="47" spans="1:38" x14ac:dyDescent="0.35">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row>
    <row r="48" spans="1:38" x14ac:dyDescent="0.35">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row>
    <row r="49" spans="1:38" x14ac:dyDescent="0.35">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row>
    <row r="50" spans="1:38" x14ac:dyDescent="0.35">
      <c r="A50" s="255"/>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row>
    <row r="51" spans="1:38" x14ac:dyDescent="0.35">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row>
    <row r="52" spans="1:38" x14ac:dyDescent="0.35">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row>
    <row r="53" spans="1:38" x14ac:dyDescent="0.35">
      <c r="A53" s="255"/>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row>
    <row r="54" spans="1:38" x14ac:dyDescent="0.35">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row>
    <row r="55" spans="1:38" x14ac:dyDescent="0.35">
      <c r="A55" s="255"/>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row>
    <row r="56" spans="1:38" x14ac:dyDescent="0.35">
      <c r="A56" s="25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row>
    <row r="57" spans="1:38" x14ac:dyDescent="0.35">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row>
    <row r="58" spans="1:38" x14ac:dyDescent="0.35">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row>
    <row r="59" spans="1:38" x14ac:dyDescent="0.35">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row>
    <row r="60" spans="1:38" x14ac:dyDescent="0.35">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row>
    <row r="61" spans="1:38" x14ac:dyDescent="0.35">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row>
    <row r="62" spans="1:38" x14ac:dyDescent="0.35">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row>
    <row r="63" spans="1:38" x14ac:dyDescent="0.3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row>
    <row r="64" spans="1:38" x14ac:dyDescent="0.35">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row>
    <row r="65" spans="1:38" x14ac:dyDescent="0.35">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row>
    <row r="66" spans="1:38" x14ac:dyDescent="0.35">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row>
    <row r="67" spans="1:38" x14ac:dyDescent="0.35">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row>
    <row r="68" spans="1:38" x14ac:dyDescent="0.35">
      <c r="A68" s="255"/>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row>
    <row r="69" spans="1:38" x14ac:dyDescent="0.35">
      <c r="A69" s="255"/>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row>
    <row r="70" spans="1:38" x14ac:dyDescent="0.35">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row>
    <row r="71" spans="1:38" x14ac:dyDescent="0.35">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row>
    <row r="72" spans="1:38" x14ac:dyDescent="0.35">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row>
    <row r="73" spans="1:38" x14ac:dyDescent="0.35">
      <c r="A73" s="255"/>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row>
    <row r="74" spans="1:38" x14ac:dyDescent="0.35">
      <c r="A74" s="255"/>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row>
    <row r="75" spans="1:38" x14ac:dyDescent="0.35">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row>
    <row r="76" spans="1:38" x14ac:dyDescent="0.35">
      <c r="A76" s="255"/>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row>
    <row r="77" spans="1:38" x14ac:dyDescent="0.35">
      <c r="A77" s="255"/>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row>
    <row r="78" spans="1:38" x14ac:dyDescent="0.35">
      <c r="A78" s="255"/>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row>
    <row r="79" spans="1:38" x14ac:dyDescent="0.35">
      <c r="A79" s="255"/>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row>
    <row r="80" spans="1:38" x14ac:dyDescent="0.35">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row>
    <row r="81" spans="1:38" x14ac:dyDescent="0.35">
      <c r="A81" s="255"/>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row>
    <row r="82" spans="1:38" x14ac:dyDescent="0.35">
      <c r="A82" s="25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row>
    <row r="83" spans="1:38" x14ac:dyDescent="0.35">
      <c r="A83" s="255"/>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row>
    <row r="84" spans="1:38" x14ac:dyDescent="0.3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row>
    <row r="85" spans="1:38" x14ac:dyDescent="0.3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row>
    <row r="86" spans="1:38" x14ac:dyDescent="0.3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row>
    <row r="87" spans="1:38" x14ac:dyDescent="0.3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row>
    <row r="88" spans="1:38" x14ac:dyDescent="0.3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row>
    <row r="89" spans="1:38" x14ac:dyDescent="0.3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row>
    <row r="90" spans="1:38" x14ac:dyDescent="0.3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row>
    <row r="91" spans="1:38" x14ac:dyDescent="0.3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row>
    <row r="92" spans="1:38" x14ac:dyDescent="0.35">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row>
    <row r="93" spans="1:38" x14ac:dyDescent="0.35">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row>
    <row r="94" spans="1:38" x14ac:dyDescent="0.35">
      <c r="A94" s="255"/>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row>
    <row r="95" spans="1:38" x14ac:dyDescent="0.35">
      <c r="A95" s="25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row>
    <row r="96" spans="1:38" x14ac:dyDescent="0.35">
      <c r="A96" s="255"/>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row>
    <row r="97" spans="1:38" x14ac:dyDescent="0.35">
      <c r="A97" s="255"/>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row>
    <row r="98" spans="1:38" x14ac:dyDescent="0.35">
      <c r="A98" s="255"/>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row>
    <row r="99" spans="1:38" x14ac:dyDescent="0.35">
      <c r="A99" s="255"/>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row>
    <row r="100" spans="1:38" x14ac:dyDescent="0.35">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row>
    <row r="101" spans="1:38" x14ac:dyDescent="0.35">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row>
    <row r="102" spans="1:38" x14ac:dyDescent="0.35">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row>
    <row r="103" spans="1:38" x14ac:dyDescent="0.35">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row>
    <row r="104" spans="1:38" x14ac:dyDescent="0.35">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row>
    <row r="105" spans="1:38" x14ac:dyDescent="0.35">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row>
    <row r="106" spans="1:38" x14ac:dyDescent="0.35">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row>
    <row r="107" spans="1:38" x14ac:dyDescent="0.35">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row>
    <row r="108" spans="1:38" x14ac:dyDescent="0.35">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row>
    <row r="109" spans="1:38" x14ac:dyDescent="0.35">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row>
    <row r="110" spans="1:38" x14ac:dyDescent="0.35">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row>
    <row r="111" spans="1:38" x14ac:dyDescent="0.35">
      <c r="A111" s="255"/>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row>
    <row r="112" spans="1:38" x14ac:dyDescent="0.35">
      <c r="A112" s="255"/>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row>
    <row r="113" spans="1:38" x14ac:dyDescent="0.35">
      <c r="A113" s="255"/>
      <c r="B113" s="25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row>
    <row r="114" spans="1:38" x14ac:dyDescent="0.35">
      <c r="A114" s="255"/>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row>
    <row r="115" spans="1:38" x14ac:dyDescent="0.35">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row>
    <row r="116" spans="1:38" x14ac:dyDescent="0.35">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row>
    <row r="117" spans="1:38" x14ac:dyDescent="0.35">
      <c r="A117" s="255"/>
      <c r="B117" s="255"/>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row>
    <row r="118" spans="1:38" x14ac:dyDescent="0.35">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row>
    <row r="119" spans="1:38" x14ac:dyDescent="0.35">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row>
    <row r="120" spans="1:38" x14ac:dyDescent="0.35">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row>
    <row r="121" spans="1:38" x14ac:dyDescent="0.35">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row>
    <row r="122" spans="1:38" x14ac:dyDescent="0.35">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row>
    <row r="123" spans="1:38" x14ac:dyDescent="0.35">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row>
    <row r="124" spans="1:38" x14ac:dyDescent="0.35">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row>
    <row r="125" spans="1:38" x14ac:dyDescent="0.35">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row>
    <row r="126" spans="1:38" x14ac:dyDescent="0.35">
      <c r="A126" s="255"/>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row>
    <row r="127" spans="1:38" x14ac:dyDescent="0.35">
      <c r="A127" s="255"/>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row>
    <row r="128" spans="1:38" x14ac:dyDescent="0.35">
      <c r="A128" s="255"/>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row>
    <row r="129" spans="1:38" x14ac:dyDescent="0.35">
      <c r="A129" s="255"/>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row>
    <row r="130" spans="1:38" x14ac:dyDescent="0.35">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row>
    <row r="131" spans="1:38" x14ac:dyDescent="0.35">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row>
    <row r="132" spans="1:38" x14ac:dyDescent="0.35">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row>
    <row r="133" spans="1:38" x14ac:dyDescent="0.35">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row>
    <row r="134" spans="1:38" x14ac:dyDescent="0.3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row>
    <row r="135" spans="1:38" x14ac:dyDescent="0.3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row>
    <row r="136" spans="1:38" x14ac:dyDescent="0.35">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row>
    <row r="137" spans="1:38" x14ac:dyDescent="0.35">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row>
    <row r="138" spans="1:38" x14ac:dyDescent="0.35">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row>
    <row r="139" spans="1:38" x14ac:dyDescent="0.35">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row>
    <row r="140" spans="1:38" x14ac:dyDescent="0.35">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row>
    <row r="141" spans="1:38" x14ac:dyDescent="0.35">
      <c r="A141" s="25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row>
    <row r="142" spans="1:38" x14ac:dyDescent="0.35">
      <c r="A142" s="25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row>
    <row r="143" spans="1:38" x14ac:dyDescent="0.35">
      <c r="A143" s="25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row>
    <row r="144" spans="1:38" x14ac:dyDescent="0.35">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row>
    <row r="145" spans="1:38" x14ac:dyDescent="0.35">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row>
    <row r="146" spans="1:38" x14ac:dyDescent="0.3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row>
    <row r="147" spans="1:38" x14ac:dyDescent="0.35">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row>
    <row r="148" spans="1:38" x14ac:dyDescent="0.35">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row>
    <row r="149" spans="1:38" x14ac:dyDescent="0.35">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row>
    <row r="150" spans="1:38" x14ac:dyDescent="0.35">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row>
    <row r="151" spans="1:38" x14ac:dyDescent="0.35">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row>
    <row r="152" spans="1:38" x14ac:dyDescent="0.35">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row>
    <row r="153" spans="1:38" x14ac:dyDescent="0.35">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row>
    <row r="154" spans="1:38" x14ac:dyDescent="0.35">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row>
    <row r="155" spans="1:38" x14ac:dyDescent="0.35">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row>
    <row r="156" spans="1:38" x14ac:dyDescent="0.35">
      <c r="A156" s="25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row>
    <row r="157" spans="1:38" x14ac:dyDescent="0.35">
      <c r="A157" s="25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row>
    <row r="158" spans="1:38" x14ac:dyDescent="0.35">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row>
    <row r="159" spans="1:38" x14ac:dyDescent="0.35">
      <c r="A159" s="25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row>
    <row r="160" spans="1:38" x14ac:dyDescent="0.35">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row>
    <row r="161" spans="1:38" x14ac:dyDescent="0.35">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row>
    <row r="162" spans="1:38" x14ac:dyDescent="0.35">
      <c r="A162" s="25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row>
    <row r="163" spans="1:38" x14ac:dyDescent="0.35">
      <c r="A163" s="25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row>
    <row r="164" spans="1:38" x14ac:dyDescent="0.35">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row>
    <row r="165" spans="1:38" x14ac:dyDescent="0.35">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row>
    <row r="166" spans="1:38" x14ac:dyDescent="0.35">
      <c r="A166" s="25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row>
    <row r="167" spans="1:38" x14ac:dyDescent="0.35">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row>
    <row r="168" spans="1:38" x14ac:dyDescent="0.35">
      <c r="A168" s="25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row>
    <row r="169" spans="1:38" x14ac:dyDescent="0.35">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row>
    <row r="170" spans="1:38" x14ac:dyDescent="0.35">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row>
    <row r="171" spans="1:38" x14ac:dyDescent="0.35">
      <c r="A171" s="25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row>
    <row r="172" spans="1:38" x14ac:dyDescent="0.35">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row>
    <row r="173" spans="1:38" x14ac:dyDescent="0.35">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row>
    <row r="174" spans="1:38" x14ac:dyDescent="0.35">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row>
    <row r="175" spans="1:38" x14ac:dyDescent="0.35">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row>
    <row r="176" spans="1:38" x14ac:dyDescent="0.35">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row>
    <row r="177" spans="1:38" x14ac:dyDescent="0.35">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row>
    <row r="178" spans="1:38" x14ac:dyDescent="0.35">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row>
    <row r="179" spans="1:38" x14ac:dyDescent="0.35">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row>
    <row r="180" spans="1:38" x14ac:dyDescent="0.35">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row>
    <row r="181" spans="1:38" x14ac:dyDescent="0.3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row>
    <row r="182" spans="1:38" x14ac:dyDescent="0.3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row>
    <row r="183" spans="1:38" x14ac:dyDescent="0.3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row>
    <row r="184" spans="1:38" x14ac:dyDescent="0.3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row>
    <row r="185" spans="1:38" x14ac:dyDescent="0.35">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row>
    <row r="186" spans="1:38" x14ac:dyDescent="0.35">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row>
    <row r="187" spans="1:38" x14ac:dyDescent="0.35">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row>
    <row r="188" spans="1:38" x14ac:dyDescent="0.35">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row>
    <row r="189" spans="1:38" x14ac:dyDescent="0.35">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row>
    <row r="190" spans="1:38" x14ac:dyDescent="0.35">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row>
    <row r="191" spans="1:38" x14ac:dyDescent="0.35">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row>
    <row r="192" spans="1:38" x14ac:dyDescent="0.35">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row>
    <row r="193" spans="1:38" x14ac:dyDescent="0.35">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row>
    <row r="194" spans="1:38" x14ac:dyDescent="0.35">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row>
    <row r="195" spans="1:38" x14ac:dyDescent="0.35">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row>
    <row r="196" spans="1:38" x14ac:dyDescent="0.35">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row>
    <row r="197" spans="1:38" x14ac:dyDescent="0.35">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row>
    <row r="198" spans="1:38" x14ac:dyDescent="0.35">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row>
    <row r="199" spans="1:38" x14ac:dyDescent="0.35">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row>
    <row r="200" spans="1:38" x14ac:dyDescent="0.35">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row>
    <row r="201" spans="1:38" x14ac:dyDescent="0.35">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row>
    <row r="202" spans="1:38" x14ac:dyDescent="0.35">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row>
    <row r="203" spans="1:38" x14ac:dyDescent="0.35">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row>
    <row r="204" spans="1:38" x14ac:dyDescent="0.35">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row>
    <row r="205" spans="1:38" x14ac:dyDescent="0.35">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row>
    <row r="206" spans="1:38" x14ac:dyDescent="0.35">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row>
    <row r="207" spans="1:38" x14ac:dyDescent="0.35">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row>
    <row r="208" spans="1:38" x14ac:dyDescent="0.35">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row>
    <row r="209" spans="1:38" x14ac:dyDescent="0.35">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row>
    <row r="210" spans="1:38" x14ac:dyDescent="0.35">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row>
    <row r="211" spans="1:38" x14ac:dyDescent="0.35">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row>
    <row r="212" spans="1:38" x14ac:dyDescent="0.35">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row>
    <row r="213" spans="1:38" x14ac:dyDescent="0.35">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row>
    <row r="214" spans="1:38" x14ac:dyDescent="0.35">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row>
    <row r="215" spans="1:38" x14ac:dyDescent="0.35">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row>
    <row r="216" spans="1:38" x14ac:dyDescent="0.35">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row>
    <row r="217" spans="1:38" x14ac:dyDescent="0.35">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row>
    <row r="218" spans="1:38" x14ac:dyDescent="0.35">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row>
    <row r="219" spans="1:38" x14ac:dyDescent="0.35">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row>
    <row r="220" spans="1:38" x14ac:dyDescent="0.35">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row>
    <row r="221" spans="1:38" x14ac:dyDescent="0.35">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row>
    <row r="222" spans="1:38" x14ac:dyDescent="0.35">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row>
    <row r="223" spans="1:38" x14ac:dyDescent="0.35">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row>
    <row r="224" spans="1:38" x14ac:dyDescent="0.35">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row>
    <row r="225" spans="1:38" x14ac:dyDescent="0.35">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row>
    <row r="226" spans="1:38" x14ac:dyDescent="0.35">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row>
    <row r="227" spans="1:38" x14ac:dyDescent="0.35">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row>
    <row r="228" spans="1:38" x14ac:dyDescent="0.35">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row>
    <row r="229" spans="1:38" x14ac:dyDescent="0.35">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row>
    <row r="230" spans="1:38" x14ac:dyDescent="0.35">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row>
    <row r="231" spans="1:38" x14ac:dyDescent="0.35">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row>
    <row r="232" spans="1:38" x14ac:dyDescent="0.35">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row>
    <row r="233" spans="1:38" x14ac:dyDescent="0.35">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row>
    <row r="234" spans="1:38" x14ac:dyDescent="0.35">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row>
    <row r="235" spans="1:38" x14ac:dyDescent="0.35">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row>
    <row r="236" spans="1:38" x14ac:dyDescent="0.35">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row>
    <row r="237" spans="1:38" x14ac:dyDescent="0.35">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row>
    <row r="238" spans="1:38" x14ac:dyDescent="0.35">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row>
    <row r="239" spans="1:38" x14ac:dyDescent="0.35">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row>
    <row r="240" spans="1:38" x14ac:dyDescent="0.35">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row>
    <row r="241" spans="1:38" x14ac:dyDescent="0.35">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row>
    <row r="242" spans="1:38" x14ac:dyDescent="0.35">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row>
    <row r="243" spans="1:38" x14ac:dyDescent="0.35">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c r="AL243" s="255"/>
    </row>
    <row r="244" spans="1:38" x14ac:dyDescent="0.35">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c r="AL244" s="255"/>
    </row>
    <row r="245" spans="1:38" x14ac:dyDescent="0.35">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c r="AJ245" s="255"/>
      <c r="AK245" s="255"/>
      <c r="AL245" s="255"/>
    </row>
    <row r="246" spans="1:38" x14ac:dyDescent="0.35">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c r="AL246" s="255"/>
    </row>
    <row r="247" spans="1:38" x14ac:dyDescent="0.35">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row>
  </sheetData>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7"/>
  <sheetViews>
    <sheetView workbookViewId="0"/>
  </sheetViews>
  <sheetFormatPr defaultColWidth="9.08984375" defaultRowHeight="12" x14ac:dyDescent="0.3"/>
  <cols>
    <col min="1" max="1" width="9.08984375" style="53"/>
    <col min="2" max="2" width="24.26953125" style="53" customWidth="1"/>
    <col min="3" max="3" width="13.08984375" style="53" customWidth="1"/>
    <col min="4" max="4" width="9.08984375" style="53"/>
    <col min="5" max="5" width="10.54296875" style="53" customWidth="1"/>
    <col min="6" max="11" width="9.08984375" style="53"/>
    <col min="12" max="12" width="10.08984375" style="53" bestFit="1" customWidth="1"/>
    <col min="13" max="16384" width="9.08984375" style="53"/>
  </cols>
  <sheetData>
    <row r="1" spans="2:13" ht="12.5" thickBot="1" x14ac:dyDescent="0.35"/>
    <row r="2" spans="2:13" ht="15" customHeight="1" thickTop="1" thickBot="1" x14ac:dyDescent="0.35">
      <c r="B2" s="407" t="s">
        <v>0</v>
      </c>
      <c r="C2" s="408"/>
      <c r="D2" s="51"/>
      <c r="E2" s="51"/>
      <c r="F2" s="52"/>
      <c r="G2" s="52"/>
      <c r="H2" s="52"/>
      <c r="I2" s="52"/>
      <c r="J2" s="52"/>
      <c r="K2" s="52"/>
      <c r="L2" s="52"/>
      <c r="M2" s="52"/>
    </row>
    <row r="3" spans="2:13" ht="15" customHeight="1" thickTop="1" x14ac:dyDescent="0.3">
      <c r="B3" s="409" t="s">
        <v>1</v>
      </c>
      <c r="C3" s="410"/>
      <c r="D3" s="54"/>
      <c r="E3" s="54"/>
      <c r="F3" s="55"/>
      <c r="G3" s="55"/>
      <c r="H3" s="55"/>
      <c r="I3" s="55"/>
      <c r="J3" s="55"/>
      <c r="K3" s="55"/>
      <c r="L3" s="55"/>
      <c r="M3" s="55"/>
    </row>
    <row r="4" spans="2:13" ht="12" customHeight="1" x14ac:dyDescent="0.3">
      <c r="B4" s="64"/>
      <c r="C4" s="65"/>
      <c r="D4" s="56"/>
      <c r="E4" s="56"/>
      <c r="F4" s="57"/>
      <c r="G4" s="57"/>
      <c r="H4" s="57"/>
      <c r="I4" s="57"/>
      <c r="J4" s="57"/>
      <c r="K4" s="57"/>
      <c r="L4" s="57"/>
      <c r="M4" s="55"/>
    </row>
    <row r="5" spans="2:13" x14ac:dyDescent="0.3">
      <c r="B5" s="66" t="s">
        <v>143</v>
      </c>
      <c r="C5" s="235">
        <v>300000</v>
      </c>
      <c r="D5" s="58"/>
      <c r="E5" s="58"/>
      <c r="F5" s="55"/>
      <c r="G5" s="55"/>
      <c r="H5" s="55"/>
      <c r="I5" s="55"/>
      <c r="J5" s="55"/>
      <c r="K5" s="55"/>
      <c r="L5" s="55"/>
      <c r="M5" s="55"/>
    </row>
    <row r="6" spans="2:13" x14ac:dyDescent="0.3">
      <c r="B6" s="66" t="s">
        <v>114</v>
      </c>
      <c r="C6" s="236">
        <v>15</v>
      </c>
      <c r="D6" s="56"/>
      <c r="E6" s="56"/>
      <c r="F6" s="59"/>
      <c r="G6" s="59"/>
      <c r="H6" s="59"/>
      <c r="I6" s="59"/>
      <c r="J6" s="59"/>
      <c r="K6" s="59"/>
      <c r="L6" s="59"/>
      <c r="M6" s="55"/>
    </row>
    <row r="7" spans="2:13" x14ac:dyDescent="0.3">
      <c r="B7" s="66"/>
      <c r="C7" s="237"/>
      <c r="D7" s="60"/>
      <c r="E7" s="60"/>
      <c r="F7" s="59"/>
      <c r="G7" s="59"/>
      <c r="H7" s="59"/>
      <c r="I7" s="59"/>
      <c r="J7" s="59"/>
      <c r="K7" s="59"/>
      <c r="L7" s="59"/>
      <c r="M7" s="55"/>
    </row>
    <row r="8" spans="2:13" s="67" customFormat="1" ht="20.25" customHeight="1" thickBot="1" x14ac:dyDescent="0.4">
      <c r="B8" s="174" t="s">
        <v>2</v>
      </c>
      <c r="C8" s="238">
        <f>C5*C6</f>
        <v>4500000</v>
      </c>
      <c r="D8" s="56"/>
      <c r="E8" s="56"/>
      <c r="F8" s="68"/>
      <c r="G8" s="68"/>
      <c r="H8" s="68"/>
      <c r="I8" s="68"/>
      <c r="J8" s="68"/>
      <c r="K8" s="68"/>
      <c r="L8" s="68"/>
      <c r="M8" s="69"/>
    </row>
    <row r="9" spans="2:13" ht="12.5" thickTop="1" x14ac:dyDescent="0.3">
      <c r="B9" s="54"/>
      <c r="C9" s="61"/>
      <c r="D9" s="61"/>
      <c r="E9" s="61"/>
      <c r="F9" s="59"/>
      <c r="G9" s="59"/>
      <c r="H9" s="59"/>
      <c r="I9" s="59"/>
      <c r="J9" s="59"/>
      <c r="K9" s="59"/>
      <c r="L9" s="59"/>
      <c r="M9" s="55"/>
    </row>
    <row r="10" spans="2:13" x14ac:dyDescent="0.3">
      <c r="B10" s="61"/>
      <c r="C10" s="61"/>
      <c r="D10" s="61"/>
      <c r="E10" s="61"/>
      <c r="F10" s="59"/>
      <c r="G10" s="59"/>
      <c r="H10" s="59"/>
      <c r="I10" s="59"/>
      <c r="J10" s="59"/>
      <c r="K10" s="59"/>
      <c r="L10" s="59"/>
      <c r="M10" s="55"/>
    </row>
    <row r="11" spans="2:13" x14ac:dyDescent="0.3">
      <c r="B11" s="54"/>
      <c r="C11" s="58"/>
      <c r="D11" s="58"/>
      <c r="E11" s="58"/>
      <c r="F11" s="59"/>
      <c r="G11" s="59"/>
      <c r="H11" s="59"/>
      <c r="I11" s="59"/>
      <c r="J11" s="59"/>
      <c r="K11" s="59"/>
      <c r="L11" s="59"/>
      <c r="M11" s="55"/>
    </row>
    <row r="12" spans="2:13" x14ac:dyDescent="0.3">
      <c r="B12" s="61"/>
      <c r="C12" s="62"/>
      <c r="D12" s="61"/>
      <c r="E12" s="61"/>
      <c r="F12" s="59"/>
      <c r="G12" s="59"/>
      <c r="H12" s="59"/>
      <c r="I12" s="59"/>
      <c r="J12" s="59"/>
      <c r="K12" s="59"/>
      <c r="L12" s="59"/>
      <c r="M12" s="55"/>
    </row>
    <row r="13" spans="2:13" x14ac:dyDescent="0.3">
      <c r="B13" s="54"/>
      <c r="C13" s="58"/>
      <c r="D13" s="58"/>
      <c r="E13" s="58"/>
      <c r="F13" s="59"/>
      <c r="G13" s="59"/>
      <c r="H13" s="59"/>
      <c r="I13" s="59"/>
      <c r="J13" s="59"/>
      <c r="K13" s="59"/>
      <c r="L13" s="59"/>
      <c r="M13" s="55"/>
    </row>
    <row r="14" spans="2:13" x14ac:dyDescent="0.3">
      <c r="B14" s="56"/>
      <c r="C14" s="56"/>
      <c r="D14" s="56"/>
      <c r="E14" s="56"/>
      <c r="F14" s="59"/>
      <c r="G14" s="59"/>
      <c r="H14" s="59"/>
      <c r="I14" s="59"/>
      <c r="J14" s="59"/>
      <c r="K14" s="59"/>
      <c r="L14" s="59"/>
      <c r="M14" s="55"/>
    </row>
    <row r="15" spans="2:13" x14ac:dyDescent="0.3">
      <c r="B15" s="54"/>
      <c r="C15" s="58"/>
      <c r="D15" s="58"/>
      <c r="E15" s="60"/>
    </row>
    <row r="16" spans="2:13" x14ac:dyDescent="0.3">
      <c r="B16" s="56"/>
      <c r="C16" s="56"/>
      <c r="D16" s="56"/>
      <c r="E16" s="56"/>
    </row>
    <row r="17" spans="2:5" x14ac:dyDescent="0.3">
      <c r="B17" s="56"/>
      <c r="C17" s="63"/>
      <c r="D17" s="63"/>
      <c r="E17" s="63"/>
    </row>
  </sheetData>
  <mergeCells count="2">
    <mergeCell ref="B2:C2"/>
    <mergeCell ref="B3:C3"/>
  </mergeCells>
  <pageMargins left="0.7" right="0.7" top="0.75" bottom="0.75" header="0.3" footer="0.3"/>
  <pageSetup orientation="portrait" horizontalDpi="3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D4" s="31"/>
      <c r="E4" s="31"/>
      <c r="F4" s="31"/>
      <c r="G4" s="31"/>
    </row>
    <row r="5" spans="2:8" x14ac:dyDescent="0.3">
      <c r="D5" s="31"/>
      <c r="E5" s="31"/>
      <c r="F5" s="31"/>
      <c r="G5" s="31"/>
    </row>
    <row r="6" spans="2:8" x14ac:dyDescent="0.3">
      <c r="D6" s="31"/>
      <c r="E6" s="31"/>
      <c r="F6" s="31"/>
      <c r="G6" s="31"/>
    </row>
    <row r="7" spans="2:8" x14ac:dyDescent="0.3">
      <c r="D7" s="31"/>
      <c r="E7" s="31"/>
      <c r="F7" s="31"/>
      <c r="G7" s="31"/>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155"/>
      <c r="C11" s="156" t="s">
        <v>69</v>
      </c>
      <c r="D11" s="156" t="s">
        <v>70</v>
      </c>
      <c r="E11" s="156" t="s">
        <v>71</v>
      </c>
      <c r="F11" s="156" t="s">
        <v>72</v>
      </c>
      <c r="G11" s="156" t="s">
        <v>73</v>
      </c>
      <c r="H11" s="163"/>
    </row>
    <row r="12" spans="2:8" ht="12" customHeight="1" x14ac:dyDescent="0.3">
      <c r="B12" s="158" t="s">
        <v>16</v>
      </c>
      <c r="C12" s="170"/>
      <c r="D12" s="170"/>
      <c r="E12" s="170"/>
      <c r="F12" s="170"/>
      <c r="G12" s="156"/>
      <c r="H12" s="163"/>
    </row>
    <row r="13" spans="2:8" ht="12" customHeight="1" x14ac:dyDescent="0.3">
      <c r="B13" s="155"/>
      <c r="C13" s="154"/>
      <c r="D13" s="154"/>
      <c r="E13" s="154"/>
      <c r="F13" s="154"/>
      <c r="G13" s="157"/>
      <c r="H13" s="163"/>
    </row>
    <row r="14" spans="2:8" ht="12" customHeight="1" x14ac:dyDescent="0.3">
      <c r="B14" s="162" t="s">
        <v>8</v>
      </c>
      <c r="C14" s="171"/>
      <c r="D14" s="171"/>
      <c r="E14" s="171"/>
      <c r="F14" s="171"/>
      <c r="G14" s="187"/>
      <c r="H14" s="163"/>
    </row>
    <row r="15" spans="2:8" ht="20.25" customHeight="1" thickBot="1" x14ac:dyDescent="0.35">
      <c r="B15" s="70" t="s">
        <v>2</v>
      </c>
      <c r="C15" s="256"/>
      <c r="D15" s="256"/>
      <c r="E15" s="256"/>
      <c r="F15" s="256"/>
      <c r="G15" s="256"/>
      <c r="H15" s="210"/>
    </row>
    <row r="16" spans="2:8" ht="12" customHeight="1" thickTop="1" x14ac:dyDescent="0.3">
      <c r="B16" s="8"/>
      <c r="C16" s="7"/>
      <c r="D16" s="7"/>
      <c r="E16" s="7"/>
      <c r="F16" s="7"/>
      <c r="G16" s="7"/>
    </row>
    <row r="17" spans="2:7" ht="12" customHeight="1" x14ac:dyDescent="0.3">
      <c r="B17" s="9"/>
      <c r="C17" s="7"/>
      <c r="D17" s="7"/>
      <c r="E17" s="7"/>
      <c r="F17" s="7"/>
      <c r="G17" s="7"/>
    </row>
    <row r="18" spans="2:7" ht="12" customHeight="1" x14ac:dyDescent="0.3">
      <c r="B18" s="10"/>
      <c r="C18" s="11"/>
      <c r="D18" s="11"/>
      <c r="E18" s="11"/>
      <c r="F18" s="11"/>
      <c r="G18" s="11"/>
    </row>
    <row r="19" spans="2:7" ht="12" customHeight="1" x14ac:dyDescent="0.3">
      <c r="B19" s="10"/>
      <c r="C19" s="11"/>
      <c r="D19" s="11"/>
      <c r="E19" s="11"/>
      <c r="F19" s="11"/>
      <c r="G19" s="11"/>
    </row>
    <row r="20" spans="2:7" ht="12" customHeight="1" x14ac:dyDescent="0.3">
      <c r="G20" s="41"/>
    </row>
    <row r="21" spans="2:7" ht="12" customHeight="1" x14ac:dyDescent="0.3">
      <c r="G21" s="41"/>
    </row>
    <row r="22" spans="2:7" ht="12" customHeight="1" x14ac:dyDescent="0.3">
      <c r="G22" s="41"/>
    </row>
    <row r="23" spans="2:7" ht="12" customHeight="1" x14ac:dyDescent="0.3">
      <c r="G23" s="41"/>
    </row>
    <row r="24" spans="2:7" ht="12" customHeight="1" x14ac:dyDescent="0.3">
      <c r="G24" s="41"/>
    </row>
    <row r="25" spans="2:7" ht="12" customHeight="1" x14ac:dyDescent="0.3">
      <c r="G25" s="41"/>
    </row>
    <row r="26" spans="2:7" ht="12" customHeight="1" x14ac:dyDescent="0.3">
      <c r="G26" s="41"/>
    </row>
    <row r="27" spans="2:7" ht="12" customHeight="1" x14ac:dyDescent="0.3">
      <c r="G27" s="41"/>
    </row>
    <row r="28" spans="2:7" ht="12" customHeight="1" x14ac:dyDescent="0.3">
      <c r="G28" s="41"/>
    </row>
    <row r="29" spans="2:7" ht="12" customHeight="1" x14ac:dyDescent="0.3">
      <c r="G29" s="41"/>
    </row>
    <row r="30" spans="2:7" ht="12" customHeight="1" x14ac:dyDescent="0.3">
      <c r="G30" s="41"/>
    </row>
    <row r="31" spans="2:7" ht="12" customHeight="1" x14ac:dyDescent="0.3">
      <c r="G31" s="41"/>
    </row>
    <row r="32" spans="2:7" ht="12" customHeight="1" x14ac:dyDescent="0.3">
      <c r="G32" s="41"/>
    </row>
    <row r="33" spans="7:7" ht="12" customHeight="1" x14ac:dyDescent="0.3">
      <c r="G33" s="41"/>
    </row>
    <row r="34" spans="7:7" ht="12" customHeight="1" x14ac:dyDescent="0.3">
      <c r="G34" s="41"/>
    </row>
    <row r="35" spans="7:7" ht="12" customHeight="1" x14ac:dyDescent="0.3">
      <c r="G35" s="41"/>
    </row>
    <row r="36" spans="7:7" ht="12" customHeight="1" x14ac:dyDescent="0.3">
      <c r="G36" s="41"/>
    </row>
    <row r="37" spans="7:7" ht="12" customHeight="1" x14ac:dyDescent="0.3">
      <c r="G37" s="41"/>
    </row>
    <row r="38" spans="7:7" ht="12" customHeight="1" x14ac:dyDescent="0.3">
      <c r="G38" s="41"/>
    </row>
    <row r="39" spans="7:7" ht="12" customHeight="1"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1">
        <v>0</v>
      </c>
      <c r="D4" s="31">
        <v>0.01</v>
      </c>
      <c r="E4" s="31">
        <v>1.4999999999999999E-2</v>
      </c>
      <c r="F4" s="31">
        <v>0.02</v>
      </c>
      <c r="G4" s="31">
        <v>0.03</v>
      </c>
    </row>
    <row r="5" spans="2:8" x14ac:dyDescent="0.3">
      <c r="C5" s="31"/>
      <c r="D5" s="31"/>
      <c r="E5" s="31"/>
      <c r="F5" s="31"/>
      <c r="G5" s="31"/>
    </row>
    <row r="6" spans="2:8" x14ac:dyDescent="0.3">
      <c r="C6" s="31"/>
      <c r="D6" s="31"/>
      <c r="E6" s="31"/>
      <c r="F6" s="31"/>
      <c r="G6" s="31"/>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73"/>
      <c r="D12" s="73"/>
      <c r="E12" s="73"/>
      <c r="F12" s="73"/>
      <c r="G12" s="72"/>
      <c r="H12" s="65"/>
    </row>
    <row r="13" spans="2:8" x14ac:dyDescent="0.3">
      <c r="B13" s="71"/>
      <c r="C13" s="74"/>
      <c r="D13" s="74"/>
      <c r="E13" s="74"/>
      <c r="F13" s="74"/>
      <c r="G13" s="105"/>
      <c r="H13" s="65"/>
    </row>
    <row r="14" spans="2:8" x14ac:dyDescent="0.3">
      <c r="B14" s="75" t="s">
        <v>8</v>
      </c>
      <c r="C14" s="74"/>
      <c r="D14" s="74"/>
      <c r="E14" s="74"/>
      <c r="F14" s="74"/>
      <c r="G14" s="105"/>
      <c r="H14" s="65"/>
    </row>
    <row r="15" spans="2:8" x14ac:dyDescent="0.3">
      <c r="B15" s="83" t="s">
        <v>2</v>
      </c>
      <c r="C15" s="168">
        <f>'Fig 5.2'!C15</f>
        <v>0</v>
      </c>
      <c r="D15" s="168">
        <f>'Fig 5.2'!D15</f>
        <v>0</v>
      </c>
      <c r="E15" s="168">
        <f>'Fig 5.2'!E15</f>
        <v>0</v>
      </c>
      <c r="F15" s="168">
        <f>'Fig 5.2'!F15</f>
        <v>0</v>
      </c>
      <c r="G15" s="180">
        <f>'Fig 5.2'!G15</f>
        <v>0</v>
      </c>
      <c r="H15" s="65"/>
    </row>
    <row r="16" spans="2:8" x14ac:dyDescent="0.3">
      <c r="B16" s="77" t="s">
        <v>4</v>
      </c>
      <c r="C16" s="257"/>
      <c r="D16" s="257"/>
      <c r="E16" s="257"/>
      <c r="F16" s="257"/>
      <c r="G16" s="258"/>
      <c r="H16" s="65"/>
    </row>
    <row r="17" spans="2:8" ht="20.25" customHeight="1" thickBot="1" x14ac:dyDescent="0.35">
      <c r="B17" s="85" t="s">
        <v>5</v>
      </c>
      <c r="C17" s="270"/>
      <c r="D17" s="270"/>
      <c r="E17" s="270"/>
      <c r="F17" s="270"/>
      <c r="G17" s="270"/>
      <c r="H17" s="202"/>
    </row>
    <row r="18" spans="2:8" ht="12.5" thickTop="1" x14ac:dyDescent="0.3">
      <c r="B18" s="5"/>
      <c r="C18" s="6"/>
      <c r="D18" s="6"/>
      <c r="E18" s="6"/>
      <c r="F18" s="6"/>
      <c r="G18" s="6"/>
    </row>
    <row r="19" spans="2:8" x14ac:dyDescent="0.3">
      <c r="B19" s="5"/>
      <c r="C19" s="7"/>
      <c r="D19" s="7"/>
      <c r="E19" s="7"/>
      <c r="F19" s="7"/>
      <c r="G19" s="7"/>
    </row>
    <row r="20" spans="2:8" x14ac:dyDescent="0.3">
      <c r="B20" s="8"/>
      <c r="C20" s="7"/>
      <c r="D20" s="7"/>
      <c r="E20" s="7"/>
      <c r="F20" s="7"/>
      <c r="G20" s="7"/>
    </row>
    <row r="21" spans="2:8" x14ac:dyDescent="0.3">
      <c r="B21" s="9"/>
      <c r="C21" s="7"/>
      <c r="D21" s="7"/>
      <c r="E21" s="7"/>
      <c r="F21" s="7"/>
      <c r="G21" s="7"/>
    </row>
    <row r="22" spans="2:8" x14ac:dyDescent="0.3">
      <c r="B22" s="10"/>
      <c r="C22" s="11"/>
      <c r="D22" s="11"/>
      <c r="E22" s="11"/>
      <c r="F22" s="11"/>
      <c r="G22" s="11"/>
    </row>
    <row r="23" spans="2:8" x14ac:dyDescent="0.3">
      <c r="B23" s="10"/>
      <c r="C23" s="11"/>
      <c r="D23" s="11"/>
      <c r="E23" s="11"/>
      <c r="F23" s="11"/>
      <c r="G23" s="11"/>
    </row>
    <row r="24" spans="2:8" x14ac:dyDescent="0.3">
      <c r="G24" s="41"/>
    </row>
    <row r="25" spans="2:8" x14ac:dyDescent="0.3">
      <c r="G25" s="41"/>
    </row>
    <row r="26" spans="2:8" x14ac:dyDescent="0.3">
      <c r="G26" s="41"/>
    </row>
    <row r="27" spans="2:8" x14ac:dyDescent="0.3">
      <c r="G27" s="41"/>
    </row>
    <row r="28" spans="2:8" x14ac:dyDescent="0.3">
      <c r="G28" s="41"/>
    </row>
    <row r="29" spans="2:8" x14ac:dyDescent="0.3">
      <c r="G29" s="41"/>
    </row>
    <row r="30" spans="2:8" x14ac:dyDescent="0.3">
      <c r="G30" s="41"/>
    </row>
    <row r="31" spans="2:8" x14ac:dyDescent="0.3">
      <c r="G31" s="41"/>
    </row>
    <row r="32" spans="2:8" x14ac:dyDescent="0.3">
      <c r="G32" s="41"/>
    </row>
    <row r="33" spans="7:7" x14ac:dyDescent="0.3">
      <c r="G33" s="41"/>
    </row>
    <row r="34" spans="7:7" x14ac:dyDescent="0.3">
      <c r="G34" s="41"/>
    </row>
    <row r="35" spans="7:7" x14ac:dyDescent="0.3">
      <c r="G35" s="41"/>
    </row>
    <row r="36" spans="7:7" x14ac:dyDescent="0.3">
      <c r="G36" s="41"/>
    </row>
    <row r="37" spans="7:7" x14ac:dyDescent="0.3">
      <c r="G37" s="41"/>
    </row>
    <row r="38" spans="7:7" x14ac:dyDescent="0.3">
      <c r="G38" s="41"/>
    </row>
    <row r="39" spans="7:7"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pageSetup orientation="portrait" horizontalDpi="30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3">
        <v>0</v>
      </c>
      <c r="D4" s="31">
        <v>0.01</v>
      </c>
      <c r="E4" s="31">
        <v>1.4999999999999999E-2</v>
      </c>
      <c r="F4" s="31">
        <v>0.02</v>
      </c>
      <c r="G4" s="31">
        <v>0.03</v>
      </c>
    </row>
    <row r="5" spans="2:8" x14ac:dyDescent="0.3">
      <c r="C5" s="33"/>
      <c r="D5" s="31"/>
      <c r="E5" s="31"/>
      <c r="F5" s="31"/>
      <c r="G5" s="31"/>
    </row>
    <row r="6" spans="2:8" x14ac:dyDescent="0.3">
      <c r="C6" s="33"/>
      <c r="D6" s="31"/>
      <c r="E6" s="31"/>
      <c r="F6" s="31"/>
      <c r="G6" s="31"/>
    </row>
    <row r="7" spans="2:8" x14ac:dyDescent="0.3">
      <c r="C7" s="34"/>
      <c r="D7" s="34"/>
      <c r="E7" s="34"/>
      <c r="F7" s="34"/>
      <c r="G7" s="34"/>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155"/>
      <c r="C11" s="156" t="s">
        <v>69</v>
      </c>
      <c r="D11" s="156" t="s">
        <v>70</v>
      </c>
      <c r="E11" s="156" t="s">
        <v>71</v>
      </c>
      <c r="F11" s="156" t="s">
        <v>72</v>
      </c>
      <c r="G11" s="156" t="s">
        <v>73</v>
      </c>
      <c r="H11" s="65"/>
    </row>
    <row r="12" spans="2:8" x14ac:dyDescent="0.3">
      <c r="B12" s="158" t="s">
        <v>16</v>
      </c>
      <c r="C12" s="172"/>
      <c r="D12" s="172"/>
      <c r="E12" s="172"/>
      <c r="F12" s="172"/>
      <c r="G12" s="172"/>
      <c r="H12" s="65"/>
    </row>
    <row r="13" spans="2:8" x14ac:dyDescent="0.3">
      <c r="B13" s="155"/>
      <c r="C13" s="172"/>
      <c r="D13" s="172"/>
      <c r="E13" s="172"/>
      <c r="F13" s="172"/>
      <c r="G13" s="172"/>
      <c r="H13" s="65"/>
    </row>
    <row r="14" spans="2:8" x14ac:dyDescent="0.3">
      <c r="B14" s="162" t="s">
        <v>8</v>
      </c>
      <c r="C14" s="172"/>
      <c r="D14" s="172"/>
      <c r="E14" s="172"/>
      <c r="F14" s="172"/>
      <c r="G14" s="172"/>
      <c r="H14" s="65"/>
    </row>
    <row r="15" spans="2:8" x14ac:dyDescent="0.3">
      <c r="B15" s="66" t="s">
        <v>2</v>
      </c>
      <c r="C15" s="169">
        <f>'Fig 5.3'!C15</f>
        <v>0</v>
      </c>
      <c r="D15" s="169">
        <f>'Fig 5.3'!D15</f>
        <v>0</v>
      </c>
      <c r="E15" s="169">
        <f>'Fig 5.3'!E15</f>
        <v>0</v>
      </c>
      <c r="F15" s="169">
        <f>'Fig 5.3'!F15</f>
        <v>0</v>
      </c>
      <c r="G15" s="196">
        <f>'Fig 5.3'!G15</f>
        <v>0</v>
      </c>
      <c r="H15" s="65"/>
    </row>
    <row r="16" spans="2:8" x14ac:dyDescent="0.3">
      <c r="B16" s="66" t="s">
        <v>4</v>
      </c>
      <c r="C16" s="173">
        <f>'Fig 5.3'!C16</f>
        <v>0</v>
      </c>
      <c r="D16" s="173">
        <f>'Fig 5.3'!D16</f>
        <v>0</v>
      </c>
      <c r="E16" s="173">
        <f>'Fig 5.3'!E16</f>
        <v>0</v>
      </c>
      <c r="F16" s="173">
        <f>'Fig 5.3'!F16</f>
        <v>0</v>
      </c>
      <c r="G16" s="197">
        <f>'Fig 5.3'!G16</f>
        <v>0</v>
      </c>
      <c r="H16" s="65"/>
    </row>
    <row r="17" spans="2:8" x14ac:dyDescent="0.3">
      <c r="B17" s="66" t="s">
        <v>5</v>
      </c>
      <c r="C17" s="169">
        <f>'Fig 5.3'!C17</f>
        <v>0</v>
      </c>
      <c r="D17" s="169">
        <f>'Fig 5.3'!D17</f>
        <v>0</v>
      </c>
      <c r="E17" s="169">
        <f>'Fig 5.3'!E17</f>
        <v>0</v>
      </c>
      <c r="F17" s="169">
        <f>'Fig 5.3'!F17</f>
        <v>0</v>
      </c>
      <c r="G17" s="193">
        <f>'Fig 5.3'!G17</f>
        <v>0</v>
      </c>
      <c r="H17" s="65"/>
    </row>
    <row r="18" spans="2:8" x14ac:dyDescent="0.3">
      <c r="B18" s="158" t="s">
        <v>6</v>
      </c>
      <c r="C18" s="259"/>
      <c r="D18" s="259"/>
      <c r="E18" s="259"/>
      <c r="F18" s="259"/>
      <c r="G18" s="260"/>
      <c r="H18" s="65"/>
    </row>
    <row r="19" spans="2:8" ht="20.25" customHeight="1" thickBot="1" x14ac:dyDescent="0.35">
      <c r="B19" s="174" t="s">
        <v>7</v>
      </c>
      <c r="C19" s="261"/>
      <c r="D19" s="261"/>
      <c r="E19" s="261"/>
      <c r="F19" s="261"/>
      <c r="G19" s="261"/>
      <c r="H19" s="202"/>
    </row>
    <row r="20" spans="2:8" ht="12.5" thickTop="1" x14ac:dyDescent="0.3">
      <c r="B20" s="2"/>
      <c r="C20" s="12"/>
      <c r="D20" s="12"/>
      <c r="E20" s="12"/>
      <c r="F20" s="12"/>
      <c r="G20" s="7"/>
    </row>
    <row r="21" spans="2:8" x14ac:dyDescent="0.3">
      <c r="B21" s="13"/>
      <c r="C21" s="12"/>
      <c r="D21" s="12"/>
      <c r="E21" s="12"/>
      <c r="F21" s="12"/>
      <c r="G21" s="7"/>
    </row>
    <row r="22" spans="2:8" x14ac:dyDescent="0.3">
      <c r="B22" s="14"/>
      <c r="C22" s="3"/>
      <c r="D22" s="3"/>
      <c r="E22" s="3"/>
      <c r="F22" s="3"/>
      <c r="G22" s="11"/>
    </row>
    <row r="23" spans="2:8" x14ac:dyDescent="0.3">
      <c r="B23" s="14"/>
      <c r="C23" s="3"/>
      <c r="D23" s="3"/>
      <c r="E23" s="3"/>
      <c r="F23" s="3"/>
      <c r="G23" s="11"/>
    </row>
    <row r="24" spans="2:8" x14ac:dyDescent="0.3">
      <c r="G24" s="41"/>
    </row>
    <row r="25" spans="2:8" x14ac:dyDescent="0.3">
      <c r="G25" s="41"/>
    </row>
    <row r="26" spans="2:8" x14ac:dyDescent="0.3">
      <c r="G26" s="41"/>
    </row>
    <row r="27" spans="2:8" x14ac:dyDescent="0.3">
      <c r="G27" s="41"/>
    </row>
    <row r="28" spans="2:8" x14ac:dyDescent="0.3">
      <c r="G28" s="41"/>
    </row>
    <row r="29" spans="2:8" x14ac:dyDescent="0.3">
      <c r="G29" s="41"/>
    </row>
    <row r="30" spans="2:8" x14ac:dyDescent="0.3">
      <c r="G30" s="41"/>
    </row>
    <row r="31" spans="2:8" x14ac:dyDescent="0.3">
      <c r="G31" s="41"/>
    </row>
    <row r="32" spans="2:8" x14ac:dyDescent="0.3">
      <c r="G32" s="41"/>
    </row>
    <row r="33" spans="7:7" x14ac:dyDescent="0.3">
      <c r="G33" s="41"/>
    </row>
    <row r="34" spans="7:7" x14ac:dyDescent="0.3">
      <c r="G34" s="41"/>
    </row>
    <row r="35" spans="7:7" x14ac:dyDescent="0.3">
      <c r="G35" s="41"/>
    </row>
    <row r="36" spans="7:7" x14ac:dyDescent="0.3">
      <c r="G36" s="41"/>
    </row>
    <row r="37" spans="7:7" x14ac:dyDescent="0.3">
      <c r="G37" s="41"/>
    </row>
    <row r="38" spans="7:7" x14ac:dyDescent="0.3">
      <c r="G38" s="41"/>
    </row>
    <row r="39" spans="7:7"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3">
        <v>0</v>
      </c>
      <c r="D4" s="31">
        <v>0.01</v>
      </c>
      <c r="E4" s="31">
        <v>1.4999999999999999E-2</v>
      </c>
      <c r="F4" s="31">
        <v>0.02</v>
      </c>
      <c r="G4" s="31">
        <v>0.03</v>
      </c>
    </row>
    <row r="5" spans="2:8" x14ac:dyDescent="0.3">
      <c r="C5" s="33"/>
      <c r="D5" s="31"/>
      <c r="E5" s="31"/>
      <c r="F5" s="31"/>
      <c r="G5" s="31"/>
    </row>
    <row r="6" spans="2:8" x14ac:dyDescent="0.3">
      <c r="C6" s="33"/>
      <c r="D6" s="31"/>
      <c r="E6" s="31"/>
      <c r="F6" s="31"/>
      <c r="G6" s="31"/>
    </row>
    <row r="7" spans="2:8" x14ac:dyDescent="0.3">
      <c r="C7" s="34"/>
      <c r="D7" s="34"/>
      <c r="E7" s="34"/>
      <c r="F7" s="34"/>
      <c r="G7" s="34"/>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155"/>
      <c r="C11" s="156" t="s">
        <v>69</v>
      </c>
      <c r="D11" s="156" t="s">
        <v>70</v>
      </c>
      <c r="E11" s="156" t="s">
        <v>71</v>
      </c>
      <c r="F11" s="156" t="s">
        <v>72</v>
      </c>
      <c r="G11" s="156" t="s">
        <v>73</v>
      </c>
      <c r="H11" s="65"/>
    </row>
    <row r="12" spans="2:8" x14ac:dyDescent="0.3">
      <c r="B12" s="158" t="s">
        <v>16</v>
      </c>
      <c r="C12" s="172"/>
      <c r="D12" s="172"/>
      <c r="E12" s="172"/>
      <c r="F12" s="172"/>
      <c r="G12" s="172"/>
      <c r="H12" s="65"/>
    </row>
    <row r="13" spans="2:8" x14ac:dyDescent="0.3">
      <c r="B13" s="155"/>
      <c r="C13" s="172"/>
      <c r="D13" s="172"/>
      <c r="E13" s="172"/>
      <c r="F13" s="172"/>
      <c r="G13" s="172"/>
      <c r="H13" s="65"/>
    </row>
    <row r="14" spans="2:8" x14ac:dyDescent="0.3">
      <c r="B14" s="162" t="s">
        <v>8</v>
      </c>
      <c r="C14" s="172"/>
      <c r="D14" s="172"/>
      <c r="E14" s="172"/>
      <c r="F14" s="172"/>
      <c r="G14" s="172"/>
      <c r="H14" s="65"/>
    </row>
    <row r="15" spans="2:8" x14ac:dyDescent="0.3">
      <c r="B15" s="66" t="s">
        <v>2</v>
      </c>
      <c r="C15" s="169">
        <f>'Fig 5.4'!C15</f>
        <v>0</v>
      </c>
      <c r="D15" s="169">
        <f>'Fig 5.4'!D15</f>
        <v>0</v>
      </c>
      <c r="E15" s="169">
        <f>'Fig 5.4'!E15</f>
        <v>0</v>
      </c>
      <c r="F15" s="169">
        <f>'Fig 5.4'!F15</f>
        <v>0</v>
      </c>
      <c r="G15" s="196">
        <f>'Fig 5.4'!G15</f>
        <v>0</v>
      </c>
      <c r="H15" s="65"/>
    </row>
    <row r="16" spans="2:8" x14ac:dyDescent="0.3">
      <c r="B16" s="66" t="s">
        <v>4</v>
      </c>
      <c r="C16" s="176">
        <f>'Fig 5.4'!C16</f>
        <v>0</v>
      </c>
      <c r="D16" s="176">
        <f>'Fig 5.4'!D16</f>
        <v>0</v>
      </c>
      <c r="E16" s="176">
        <f>'Fig 5.4'!E16</f>
        <v>0</v>
      </c>
      <c r="F16" s="176">
        <f>'Fig 5.4'!F16</f>
        <v>0</v>
      </c>
      <c r="G16" s="198">
        <f>'Fig 5.4'!G16</f>
        <v>0</v>
      </c>
      <c r="H16" s="65"/>
    </row>
    <row r="17" spans="2:8" x14ac:dyDescent="0.3">
      <c r="B17" s="66" t="s">
        <v>5</v>
      </c>
      <c r="C17" s="169">
        <f>'Fig 5.4'!C17</f>
        <v>0</v>
      </c>
      <c r="D17" s="169">
        <f>'Fig 5.4'!D17</f>
        <v>0</v>
      </c>
      <c r="E17" s="169">
        <f>'Fig 5.4'!E17</f>
        <v>0</v>
      </c>
      <c r="F17" s="169">
        <f>'Fig 5.4'!F17</f>
        <v>0</v>
      </c>
      <c r="G17" s="193">
        <f>'Fig 5.4'!G17</f>
        <v>0</v>
      </c>
      <c r="H17" s="65"/>
    </row>
    <row r="18" spans="2:8" x14ac:dyDescent="0.3">
      <c r="B18" s="66" t="s">
        <v>6</v>
      </c>
      <c r="C18" s="176">
        <f>'Fig 5.4'!C18</f>
        <v>0</v>
      </c>
      <c r="D18" s="176">
        <f>'Fig 5.4'!D18</f>
        <v>0</v>
      </c>
      <c r="E18" s="176">
        <f>'Fig 5.4'!E18</f>
        <v>0</v>
      </c>
      <c r="F18" s="176">
        <f>'Fig 5.4'!F18</f>
        <v>0</v>
      </c>
      <c r="G18" s="198">
        <f>'Fig 5.4'!G18</f>
        <v>0</v>
      </c>
      <c r="H18" s="65"/>
    </row>
    <row r="19" spans="2:8" x14ac:dyDescent="0.3">
      <c r="B19" s="66" t="s">
        <v>7</v>
      </c>
      <c r="C19" s="169">
        <f>'Fig 5.4'!C19</f>
        <v>0</v>
      </c>
      <c r="D19" s="169">
        <f>'Fig 5.4'!D19</f>
        <v>0</v>
      </c>
      <c r="E19" s="169">
        <f>'Fig 5.4'!E19</f>
        <v>0</v>
      </c>
      <c r="F19" s="169">
        <f>'Fig 5.4'!F19</f>
        <v>0</v>
      </c>
      <c r="G19" s="193">
        <f>'Fig 5.4'!G19</f>
        <v>0</v>
      </c>
      <c r="H19" s="65"/>
    </row>
    <row r="20" spans="2:8" x14ac:dyDescent="0.3">
      <c r="B20" s="155"/>
      <c r="C20" s="169"/>
      <c r="D20" s="169"/>
      <c r="E20" s="169"/>
      <c r="F20" s="169"/>
      <c r="G20" s="193"/>
      <c r="H20" s="65"/>
    </row>
    <row r="21" spans="2:8" x14ac:dyDescent="0.3">
      <c r="B21" s="162" t="s">
        <v>9</v>
      </c>
      <c r="C21" s="169"/>
      <c r="D21" s="169"/>
      <c r="E21" s="169"/>
      <c r="F21" s="169"/>
      <c r="G21" s="193"/>
      <c r="H21" s="65"/>
    </row>
    <row r="22" spans="2:8" x14ac:dyDescent="0.3">
      <c r="B22" s="158" t="s">
        <v>10</v>
      </c>
      <c r="C22" s="262"/>
      <c r="D22" s="262"/>
      <c r="E22" s="262"/>
      <c r="F22" s="262"/>
      <c r="G22" s="263"/>
      <c r="H22" s="65"/>
    </row>
    <row r="23" spans="2:8" s="87" customFormat="1" ht="20.25" customHeight="1" thickBot="1" x14ac:dyDescent="0.4">
      <c r="B23" s="70" t="s">
        <v>11</v>
      </c>
      <c r="C23" s="264"/>
      <c r="D23" s="264"/>
      <c r="E23" s="264"/>
      <c r="F23" s="264"/>
      <c r="G23" s="264"/>
      <c r="H23" s="203"/>
    </row>
    <row r="24" spans="2:8" ht="12.5" thickTop="1" x14ac:dyDescent="0.3">
      <c r="G24" s="41"/>
    </row>
    <row r="25" spans="2:8" x14ac:dyDescent="0.3">
      <c r="G25" s="41"/>
    </row>
    <row r="26" spans="2:8" x14ac:dyDescent="0.3">
      <c r="G26" s="41"/>
    </row>
    <row r="27" spans="2:8" x14ac:dyDescent="0.3">
      <c r="G27" s="41"/>
    </row>
    <row r="28" spans="2:8" x14ac:dyDescent="0.3">
      <c r="G28" s="41"/>
    </row>
    <row r="29" spans="2:8" x14ac:dyDescent="0.3">
      <c r="G29" s="41"/>
    </row>
    <row r="30" spans="2:8" x14ac:dyDescent="0.3">
      <c r="G30" s="41"/>
    </row>
    <row r="31" spans="2:8" x14ac:dyDescent="0.3">
      <c r="G31" s="41"/>
    </row>
    <row r="32" spans="2:8" x14ac:dyDescent="0.3">
      <c r="G32" s="41"/>
    </row>
    <row r="33" spans="7:7" x14ac:dyDescent="0.3">
      <c r="G33" s="41"/>
    </row>
    <row r="34" spans="7:7" x14ac:dyDescent="0.3">
      <c r="G34" s="41"/>
    </row>
    <row r="35" spans="7:7" x14ac:dyDescent="0.3">
      <c r="G35" s="41"/>
    </row>
    <row r="36" spans="7:7" x14ac:dyDescent="0.3">
      <c r="G36" s="41"/>
    </row>
    <row r="37" spans="7:7" x14ac:dyDescent="0.3">
      <c r="G37" s="41"/>
    </row>
    <row r="38" spans="7:7" x14ac:dyDescent="0.3">
      <c r="G38" s="41"/>
    </row>
    <row r="39" spans="7:7"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3">
        <v>0</v>
      </c>
      <c r="D4" s="31">
        <v>0.01</v>
      </c>
      <c r="E4" s="31">
        <v>1.4999999999999999E-2</v>
      </c>
      <c r="F4" s="31">
        <v>0.02</v>
      </c>
      <c r="G4" s="31">
        <v>0.03</v>
      </c>
    </row>
    <row r="5" spans="2:8" x14ac:dyDescent="0.3">
      <c r="C5" s="33"/>
      <c r="D5" s="31"/>
      <c r="E5" s="31"/>
      <c r="F5" s="31"/>
      <c r="G5" s="31"/>
    </row>
    <row r="6" spans="2:8" x14ac:dyDescent="0.3">
      <c r="C6" s="31"/>
      <c r="D6" s="31"/>
      <c r="E6" s="31"/>
      <c r="F6" s="31"/>
      <c r="G6" s="31"/>
    </row>
    <row r="7" spans="2:8" x14ac:dyDescent="0.3">
      <c r="C7" s="34"/>
      <c r="D7" s="34"/>
      <c r="E7" s="34"/>
      <c r="F7" s="34"/>
      <c r="G7" s="34"/>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86"/>
      <c r="D12" s="86"/>
      <c r="E12" s="86"/>
      <c r="F12" s="86"/>
      <c r="G12" s="86"/>
      <c r="H12" s="65"/>
    </row>
    <row r="13" spans="2:8" x14ac:dyDescent="0.3">
      <c r="B13" s="71"/>
      <c r="C13" s="86"/>
      <c r="D13" s="86"/>
      <c r="E13" s="86"/>
      <c r="F13" s="86"/>
      <c r="G13" s="86"/>
      <c r="H13" s="65"/>
    </row>
    <row r="14" spans="2:8" x14ac:dyDescent="0.3">
      <c r="B14" s="75" t="s">
        <v>8</v>
      </c>
      <c r="C14" s="177"/>
      <c r="D14" s="177"/>
      <c r="E14" s="177"/>
      <c r="F14" s="177"/>
      <c r="G14" s="177"/>
      <c r="H14" s="65"/>
    </row>
    <row r="15" spans="2:8" x14ac:dyDescent="0.3">
      <c r="B15" s="83" t="s">
        <v>2</v>
      </c>
      <c r="C15" s="168">
        <f>'Fig 5.5'!C15</f>
        <v>0</v>
      </c>
      <c r="D15" s="168">
        <f>'Fig 5.5'!D15</f>
        <v>0</v>
      </c>
      <c r="E15" s="168">
        <f>'Fig 5.5'!E15</f>
        <v>0</v>
      </c>
      <c r="F15" s="168">
        <f>'Fig 5.5'!F15</f>
        <v>0</v>
      </c>
      <c r="G15" s="180">
        <f>'Fig 5.5'!G15</f>
        <v>0</v>
      </c>
      <c r="H15" s="65"/>
    </row>
    <row r="16" spans="2:8" x14ac:dyDescent="0.3">
      <c r="B16" s="83" t="s">
        <v>4</v>
      </c>
      <c r="C16" s="178">
        <f>'Fig 5.5'!C16</f>
        <v>0</v>
      </c>
      <c r="D16" s="178">
        <f>'Fig 5.5'!D16</f>
        <v>0</v>
      </c>
      <c r="E16" s="178">
        <f>'Fig 5.5'!E16</f>
        <v>0</v>
      </c>
      <c r="F16" s="178">
        <f>'Fig 5.5'!F16</f>
        <v>0</v>
      </c>
      <c r="G16" s="199">
        <f>'Fig 5.5'!G16</f>
        <v>0</v>
      </c>
      <c r="H16" s="65"/>
    </row>
    <row r="17" spans="2:8" x14ac:dyDescent="0.3">
      <c r="B17" s="83" t="s">
        <v>5</v>
      </c>
      <c r="C17" s="179">
        <f>'Fig 5.5'!C17</f>
        <v>0</v>
      </c>
      <c r="D17" s="179">
        <f>'Fig 5.5'!D17</f>
        <v>0</v>
      </c>
      <c r="E17" s="179">
        <f>'Fig 5.5'!E17</f>
        <v>0</v>
      </c>
      <c r="F17" s="179">
        <f>'Fig 5.5'!F17</f>
        <v>0</v>
      </c>
      <c r="G17" s="200">
        <f>'Fig 5.5'!G17</f>
        <v>0</v>
      </c>
      <c r="H17" s="65"/>
    </row>
    <row r="18" spans="2:8" x14ac:dyDescent="0.3">
      <c r="B18" s="83" t="s">
        <v>6</v>
      </c>
      <c r="C18" s="178">
        <f>'Fig 5.5'!C18</f>
        <v>0</v>
      </c>
      <c r="D18" s="178">
        <f>'Fig 5.5'!D18</f>
        <v>0</v>
      </c>
      <c r="E18" s="178">
        <f>'Fig 5.5'!E18</f>
        <v>0</v>
      </c>
      <c r="F18" s="178">
        <f>'Fig 5.5'!F18</f>
        <v>0</v>
      </c>
      <c r="G18" s="199">
        <f>'Fig 5.5'!G18</f>
        <v>0</v>
      </c>
      <c r="H18" s="65"/>
    </row>
    <row r="19" spans="2:8" x14ac:dyDescent="0.3">
      <c r="B19" s="83" t="s">
        <v>7</v>
      </c>
      <c r="C19" s="179">
        <f>'Fig 5.5'!C19</f>
        <v>0</v>
      </c>
      <c r="D19" s="179">
        <f>'Fig 5.5'!D19</f>
        <v>0</v>
      </c>
      <c r="E19" s="179">
        <f>'Fig 5.5'!E19</f>
        <v>0</v>
      </c>
      <c r="F19" s="179">
        <f>'Fig 5.5'!F19</f>
        <v>0</v>
      </c>
      <c r="G19" s="200">
        <f>'Fig 5.5'!G19</f>
        <v>0</v>
      </c>
      <c r="H19" s="65"/>
    </row>
    <row r="20" spans="2:8" x14ac:dyDescent="0.3">
      <c r="B20" s="71"/>
      <c r="C20" s="179"/>
      <c r="D20" s="179"/>
      <c r="E20" s="179"/>
      <c r="F20" s="179"/>
      <c r="G20" s="200"/>
      <c r="H20" s="65"/>
    </row>
    <row r="21" spans="2:8" x14ac:dyDescent="0.3">
      <c r="B21" s="75" t="s">
        <v>9</v>
      </c>
      <c r="C21" s="179"/>
      <c r="D21" s="179"/>
      <c r="E21" s="179"/>
      <c r="F21" s="179"/>
      <c r="G21" s="200"/>
      <c r="H21" s="65"/>
    </row>
    <row r="22" spans="2:8" x14ac:dyDescent="0.3">
      <c r="B22" s="83" t="s">
        <v>10</v>
      </c>
      <c r="C22" s="168">
        <f>'Fig 5.5'!C22</f>
        <v>0</v>
      </c>
      <c r="D22" s="168">
        <f>'Fig 5.5'!D22</f>
        <v>0</v>
      </c>
      <c r="E22" s="168">
        <f>'Fig 5.5'!E22</f>
        <v>0</v>
      </c>
      <c r="F22" s="168">
        <f>'Fig 5.5'!F22</f>
        <v>0</v>
      </c>
      <c r="G22" s="192">
        <f>'Fig 5.5'!G22</f>
        <v>0</v>
      </c>
      <c r="H22" s="65"/>
    </row>
    <row r="23" spans="2:8" x14ac:dyDescent="0.3">
      <c r="B23" s="83" t="s">
        <v>11</v>
      </c>
      <c r="C23" s="168">
        <f>'Fig 5.5'!C23</f>
        <v>0</v>
      </c>
      <c r="D23" s="168">
        <f>'Fig 5.5'!D23</f>
        <v>0</v>
      </c>
      <c r="E23" s="168">
        <f>'Fig 5.5'!E23</f>
        <v>0</v>
      </c>
      <c r="F23" s="168">
        <f>'Fig 5.5'!F23</f>
        <v>0</v>
      </c>
      <c r="G23" s="192">
        <f>'Fig 5.5'!G23</f>
        <v>0</v>
      </c>
      <c r="H23" s="65"/>
    </row>
    <row r="24" spans="2:8" x14ac:dyDescent="0.3">
      <c r="B24" s="71"/>
      <c r="C24" s="179"/>
      <c r="D24" s="179"/>
      <c r="E24" s="179"/>
      <c r="F24" s="179"/>
      <c r="G24" s="200"/>
      <c r="H24" s="65"/>
    </row>
    <row r="25" spans="2:8" x14ac:dyDescent="0.3">
      <c r="B25" s="77" t="s">
        <v>12</v>
      </c>
      <c r="C25" s="265"/>
      <c r="D25" s="265"/>
      <c r="E25" s="265"/>
      <c r="F25" s="265"/>
      <c r="G25" s="266"/>
      <c r="H25" s="65"/>
    </row>
    <row r="26" spans="2:8" x14ac:dyDescent="0.3">
      <c r="B26" s="71"/>
      <c r="C26" s="179"/>
      <c r="D26" s="179"/>
      <c r="E26" s="179"/>
      <c r="F26" s="179"/>
      <c r="G26" s="200"/>
      <c r="H26" s="65"/>
    </row>
    <row r="27" spans="2:8" ht="20.25" customHeight="1" thickBot="1" x14ac:dyDescent="0.35">
      <c r="B27" s="85" t="s">
        <v>13</v>
      </c>
      <c r="C27" s="267"/>
      <c r="D27" s="267"/>
      <c r="E27" s="267"/>
      <c r="F27" s="267"/>
      <c r="G27" s="267"/>
      <c r="H27" s="202"/>
    </row>
    <row r="28" spans="2:8" ht="12.5" thickTop="1" x14ac:dyDescent="0.3">
      <c r="G28" s="41"/>
    </row>
    <row r="29" spans="2:8" x14ac:dyDescent="0.3">
      <c r="G29" s="41"/>
    </row>
    <row r="30" spans="2:8" x14ac:dyDescent="0.3">
      <c r="G30" s="41"/>
    </row>
    <row r="31" spans="2:8" x14ac:dyDescent="0.3">
      <c r="G31" s="41"/>
    </row>
    <row r="32" spans="2:8" x14ac:dyDescent="0.3">
      <c r="G32" s="41"/>
    </row>
    <row r="33" spans="7:7" x14ac:dyDescent="0.3">
      <c r="G33" s="41"/>
    </row>
    <row r="34" spans="7:7" x14ac:dyDescent="0.3">
      <c r="G34" s="41"/>
    </row>
    <row r="35" spans="7:7" x14ac:dyDescent="0.3">
      <c r="G35" s="41"/>
    </row>
    <row r="36" spans="7:7" x14ac:dyDescent="0.3">
      <c r="G36" s="41"/>
    </row>
    <row r="37" spans="7:7" x14ac:dyDescent="0.3">
      <c r="G37" s="41"/>
    </row>
    <row r="38" spans="7:7" x14ac:dyDescent="0.3">
      <c r="G38" s="41"/>
    </row>
    <row r="39" spans="7:7"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3">
        <v>0</v>
      </c>
      <c r="D4" s="31">
        <v>0.01</v>
      </c>
      <c r="E4" s="31">
        <v>1.4999999999999999E-2</v>
      </c>
      <c r="F4" s="31">
        <v>0.02</v>
      </c>
      <c r="G4" s="31">
        <v>0.03</v>
      </c>
    </row>
    <row r="5" spans="2:8" x14ac:dyDescent="0.3">
      <c r="B5" s="79" t="s">
        <v>100</v>
      </c>
      <c r="C5" s="31">
        <v>0.01</v>
      </c>
      <c r="D5" s="31">
        <v>0.01</v>
      </c>
      <c r="E5" s="31">
        <v>0.01</v>
      </c>
      <c r="F5" s="31">
        <v>0.01</v>
      </c>
      <c r="G5" s="31">
        <v>0.01</v>
      </c>
    </row>
    <row r="6" spans="2:8" x14ac:dyDescent="0.3">
      <c r="C6" s="31"/>
      <c r="D6" s="31"/>
      <c r="E6" s="31"/>
      <c r="F6" s="31"/>
      <c r="G6" s="31"/>
    </row>
    <row r="7" spans="2:8" x14ac:dyDescent="0.3">
      <c r="C7" s="31"/>
      <c r="D7" s="31"/>
      <c r="E7" s="31"/>
      <c r="F7" s="31"/>
      <c r="G7" s="31"/>
    </row>
    <row r="8" spans="2:8" ht="12.5" thickBot="1" x14ac:dyDescent="0.35"/>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86"/>
      <c r="D12" s="86"/>
      <c r="E12" s="86"/>
      <c r="F12" s="86"/>
      <c r="G12" s="86"/>
      <c r="H12" s="65"/>
    </row>
    <row r="13" spans="2:8" x14ac:dyDescent="0.3">
      <c r="B13" s="71"/>
      <c r="C13" s="86"/>
      <c r="D13" s="86"/>
      <c r="E13" s="86"/>
      <c r="F13" s="86"/>
      <c r="G13" s="86"/>
      <c r="H13" s="65"/>
    </row>
    <row r="14" spans="2:8" x14ac:dyDescent="0.3">
      <c r="B14" s="75" t="s">
        <v>8</v>
      </c>
      <c r="C14" s="86"/>
      <c r="D14" s="86"/>
      <c r="E14" s="86"/>
      <c r="F14" s="86"/>
      <c r="G14" s="86"/>
      <c r="H14" s="65"/>
    </row>
    <row r="15" spans="2:8" x14ac:dyDescent="0.3">
      <c r="B15" s="83" t="s">
        <v>2</v>
      </c>
      <c r="C15" s="168">
        <f>'Fig 5.6'!C15</f>
        <v>0</v>
      </c>
      <c r="D15" s="168">
        <f>'Fig 5.6'!D15</f>
        <v>0</v>
      </c>
      <c r="E15" s="168">
        <f>'Fig 5.6'!E15</f>
        <v>0</v>
      </c>
      <c r="F15" s="168">
        <f>'Fig 5.6'!F15</f>
        <v>0</v>
      </c>
      <c r="G15" s="180">
        <f>'Fig 5.6'!G15</f>
        <v>0</v>
      </c>
      <c r="H15" s="65"/>
    </row>
    <row r="16" spans="2:8" x14ac:dyDescent="0.3">
      <c r="B16" s="83" t="s">
        <v>4</v>
      </c>
      <c r="C16" s="175">
        <f>'Fig 5.6'!C16</f>
        <v>0</v>
      </c>
      <c r="D16" s="175">
        <f>'Fig 5.6'!D16</f>
        <v>0</v>
      </c>
      <c r="E16" s="175">
        <f>'Fig 5.6'!E16</f>
        <v>0</v>
      </c>
      <c r="F16" s="175">
        <f>'Fig 5.6'!F16</f>
        <v>0</v>
      </c>
      <c r="G16" s="201">
        <f>'Fig 5.6'!G16</f>
        <v>0</v>
      </c>
      <c r="H16" s="65"/>
    </row>
    <row r="17" spans="2:8" x14ac:dyDescent="0.3">
      <c r="B17" s="83" t="s">
        <v>5</v>
      </c>
      <c r="C17" s="168">
        <f>'Fig 5.6'!C17</f>
        <v>0</v>
      </c>
      <c r="D17" s="168">
        <f>'Fig 5.6'!D17</f>
        <v>0</v>
      </c>
      <c r="E17" s="168">
        <f>'Fig 5.6'!E17</f>
        <v>0</v>
      </c>
      <c r="F17" s="168">
        <f>'Fig 5.6'!F17</f>
        <v>0</v>
      </c>
      <c r="G17" s="192">
        <f>'Fig 5.6'!G17</f>
        <v>0</v>
      </c>
      <c r="H17" s="65"/>
    </row>
    <row r="18" spans="2:8" x14ac:dyDescent="0.3">
      <c r="B18" s="83" t="s">
        <v>6</v>
      </c>
      <c r="C18" s="175">
        <f>'Fig 5.6'!C18</f>
        <v>0</v>
      </c>
      <c r="D18" s="175">
        <f>'Fig 5.6'!D18</f>
        <v>0</v>
      </c>
      <c r="E18" s="175">
        <f>'Fig 5.6'!E18</f>
        <v>0</v>
      </c>
      <c r="F18" s="175">
        <f>'Fig 5.6'!F18</f>
        <v>0</v>
      </c>
      <c r="G18" s="201">
        <f>'Fig 5.6'!G18</f>
        <v>0</v>
      </c>
      <c r="H18" s="65"/>
    </row>
    <row r="19" spans="2:8" x14ac:dyDescent="0.3">
      <c r="B19" s="83" t="s">
        <v>7</v>
      </c>
      <c r="C19" s="168">
        <f>'Fig 5.6'!C19</f>
        <v>0</v>
      </c>
      <c r="D19" s="168">
        <f>'Fig 5.6'!D19</f>
        <v>0</v>
      </c>
      <c r="E19" s="168">
        <f>'Fig 5.6'!E19</f>
        <v>0</v>
      </c>
      <c r="F19" s="168">
        <f>'Fig 5.6'!F19</f>
        <v>0</v>
      </c>
      <c r="G19" s="192">
        <f>'Fig 5.6'!G19</f>
        <v>0</v>
      </c>
      <c r="H19" s="65"/>
    </row>
    <row r="20" spans="2:8" x14ac:dyDescent="0.3">
      <c r="B20" s="71"/>
      <c r="C20" s="168"/>
      <c r="D20" s="168"/>
      <c r="E20" s="168"/>
      <c r="F20" s="168"/>
      <c r="G20" s="192"/>
      <c r="H20" s="65"/>
    </row>
    <row r="21" spans="2:8" x14ac:dyDescent="0.3">
      <c r="B21" s="75" t="s">
        <v>9</v>
      </c>
      <c r="C21" s="168"/>
      <c r="D21" s="168"/>
      <c r="E21" s="168"/>
      <c r="F21" s="168"/>
      <c r="G21" s="192"/>
      <c r="H21" s="65"/>
    </row>
    <row r="22" spans="2:8" x14ac:dyDescent="0.3">
      <c r="B22" s="83" t="s">
        <v>10</v>
      </c>
      <c r="C22" s="168">
        <f>'Fig 5.6'!C22</f>
        <v>0</v>
      </c>
      <c r="D22" s="168">
        <f>'Fig 5.6'!D22</f>
        <v>0</v>
      </c>
      <c r="E22" s="168">
        <f>'Fig 5.6'!E22</f>
        <v>0</v>
      </c>
      <c r="F22" s="168">
        <f>'Fig 5.6'!F22</f>
        <v>0</v>
      </c>
      <c r="G22" s="192">
        <f>'Fig 5.6'!G22</f>
        <v>0</v>
      </c>
      <c r="H22" s="65"/>
    </row>
    <row r="23" spans="2:8" x14ac:dyDescent="0.3">
      <c r="B23" s="83" t="s">
        <v>11</v>
      </c>
      <c r="C23" s="168">
        <f>'Fig 5.6'!C23</f>
        <v>0</v>
      </c>
      <c r="D23" s="168">
        <f>'Fig 5.6'!D23</f>
        <v>0</v>
      </c>
      <c r="E23" s="168">
        <f>'Fig 5.6'!E23</f>
        <v>0</v>
      </c>
      <c r="F23" s="168">
        <f>'Fig 5.6'!F23</f>
        <v>0</v>
      </c>
      <c r="G23" s="192">
        <f>'Fig 5.6'!G23</f>
        <v>0</v>
      </c>
      <c r="H23" s="65"/>
    </row>
    <row r="24" spans="2:8" x14ac:dyDescent="0.3">
      <c r="B24" s="71"/>
      <c r="C24" s="168"/>
      <c r="D24" s="168"/>
      <c r="E24" s="168"/>
      <c r="F24" s="168"/>
      <c r="G24" s="192"/>
      <c r="H24" s="65"/>
    </row>
    <row r="25" spans="2:8" x14ac:dyDescent="0.3">
      <c r="B25" s="83" t="s">
        <v>12</v>
      </c>
      <c r="C25" s="168">
        <f>'Fig 5.6'!C25</f>
        <v>0</v>
      </c>
      <c r="D25" s="168">
        <f>'Fig 5.6'!D25</f>
        <v>0</v>
      </c>
      <c r="E25" s="168">
        <f>'Fig 5.6'!E25</f>
        <v>0</v>
      </c>
      <c r="F25" s="168">
        <f>'Fig 5.6'!F25</f>
        <v>0</v>
      </c>
      <c r="G25" s="192">
        <f>'Fig 5.6'!G25</f>
        <v>0</v>
      </c>
      <c r="H25" s="65"/>
    </row>
    <row r="26" spans="2:8" x14ac:dyDescent="0.3">
      <c r="B26" s="71"/>
      <c r="C26" s="168"/>
      <c r="D26" s="168"/>
      <c r="E26" s="168"/>
      <c r="F26" s="168"/>
      <c r="G26" s="192"/>
      <c r="H26" s="65"/>
    </row>
    <row r="27" spans="2:8" x14ac:dyDescent="0.3">
      <c r="B27" s="83" t="s">
        <v>13</v>
      </c>
      <c r="C27" s="168">
        <f>'Fig 5.6'!C27</f>
        <v>0</v>
      </c>
      <c r="D27" s="168">
        <f>'Fig 5.6'!D27</f>
        <v>0</v>
      </c>
      <c r="E27" s="168">
        <f>'Fig 5.6'!E27</f>
        <v>0</v>
      </c>
      <c r="F27" s="168">
        <f>'Fig 5.6'!F27</f>
        <v>0</v>
      </c>
      <c r="G27" s="192">
        <f>'Fig 5.6'!G27</f>
        <v>0</v>
      </c>
      <c r="H27" s="65"/>
    </row>
    <row r="28" spans="2:8" x14ac:dyDescent="0.3">
      <c r="B28" s="77" t="s">
        <v>14</v>
      </c>
      <c r="C28" s="268"/>
      <c r="D28" s="268"/>
      <c r="E28" s="268"/>
      <c r="F28" s="268"/>
      <c r="G28" s="269"/>
      <c r="H28" s="65"/>
    </row>
    <row r="29" spans="2:8" s="87" customFormat="1" ht="20.25" customHeight="1" thickBot="1" x14ac:dyDescent="0.4">
      <c r="B29" s="85" t="s">
        <v>15</v>
      </c>
      <c r="C29" s="270"/>
      <c r="D29" s="270"/>
      <c r="E29" s="270"/>
      <c r="F29" s="270"/>
      <c r="G29" s="270"/>
      <c r="H29" s="203"/>
    </row>
    <row r="30" spans="2:8" ht="12.5" thickTop="1" x14ac:dyDescent="0.3">
      <c r="G30" s="41"/>
    </row>
    <row r="31" spans="2:8" x14ac:dyDescent="0.3">
      <c r="G31" s="41"/>
    </row>
    <row r="32" spans="2:8" x14ac:dyDescent="0.3">
      <c r="G32" s="41"/>
    </row>
    <row r="33" spans="7:7" x14ac:dyDescent="0.3">
      <c r="G33" s="41"/>
    </row>
    <row r="34" spans="7:7" x14ac:dyDescent="0.3">
      <c r="G34" s="41"/>
    </row>
    <row r="35" spans="7:7" x14ac:dyDescent="0.3">
      <c r="G35" s="41"/>
    </row>
    <row r="36" spans="7:7" x14ac:dyDescent="0.3">
      <c r="G36" s="41"/>
    </row>
    <row r="37" spans="7:7" x14ac:dyDescent="0.3">
      <c r="G37" s="41"/>
    </row>
    <row r="38" spans="7:7" x14ac:dyDescent="0.3">
      <c r="G38" s="41"/>
    </row>
    <row r="39" spans="7:7" x14ac:dyDescent="0.3">
      <c r="G39" s="41"/>
    </row>
    <row r="40" spans="7:7" x14ac:dyDescent="0.3">
      <c r="G40" s="41"/>
    </row>
    <row r="41" spans="7:7" x14ac:dyDescent="0.3">
      <c r="G41" s="41"/>
    </row>
    <row r="42" spans="7:7" x14ac:dyDescent="0.3">
      <c r="G42" s="41"/>
    </row>
    <row r="43" spans="7:7" x14ac:dyDescent="0.3">
      <c r="G43" s="41"/>
    </row>
    <row r="44" spans="7:7" x14ac:dyDescent="0.3">
      <c r="G44" s="41"/>
    </row>
    <row r="45" spans="7:7" x14ac:dyDescent="0.3">
      <c r="G45" s="41"/>
    </row>
    <row r="46" spans="7:7" x14ac:dyDescent="0.3">
      <c r="G46" s="41"/>
    </row>
    <row r="47" spans="7:7" x14ac:dyDescent="0.3">
      <c r="G47" s="41"/>
    </row>
    <row r="48" spans="7:7"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70"/>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79" t="s">
        <v>78</v>
      </c>
      <c r="C4" s="33">
        <v>0</v>
      </c>
      <c r="D4" s="31">
        <v>0.01</v>
      </c>
      <c r="E4" s="31">
        <v>1.4999999999999999E-2</v>
      </c>
      <c r="F4" s="31">
        <v>0.02</v>
      </c>
      <c r="G4" s="31">
        <v>0.03</v>
      </c>
    </row>
    <row r="5" spans="2:8" x14ac:dyDescent="0.3">
      <c r="B5" s="79" t="s">
        <v>100</v>
      </c>
      <c r="C5" s="31">
        <v>0.01</v>
      </c>
      <c r="D5" s="31">
        <v>0.01</v>
      </c>
      <c r="E5" s="31">
        <v>0.01</v>
      </c>
      <c r="F5" s="31">
        <v>0.01</v>
      </c>
      <c r="G5" s="31">
        <v>0.01</v>
      </c>
    </row>
    <row r="6" spans="2:8" x14ac:dyDescent="0.3">
      <c r="B6" s="79" t="s">
        <v>76</v>
      </c>
      <c r="C6" s="31">
        <v>0</v>
      </c>
      <c r="D6" s="31">
        <v>0.04</v>
      </c>
      <c r="E6" s="31">
        <v>0.04</v>
      </c>
      <c r="F6" s="31">
        <v>0.04</v>
      </c>
      <c r="G6" s="31">
        <v>0.04</v>
      </c>
    </row>
    <row r="7" spans="2:8" x14ac:dyDescent="0.3">
      <c r="C7" s="15"/>
    </row>
    <row r="8" spans="2:8" ht="12.5" thickBot="1" x14ac:dyDescent="0.35">
      <c r="C8" s="15"/>
    </row>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86"/>
      <c r="D12" s="86"/>
      <c r="E12" s="86"/>
      <c r="F12" s="86"/>
      <c r="G12" s="86"/>
      <c r="H12" s="65"/>
    </row>
    <row r="13" spans="2:8" x14ac:dyDescent="0.3">
      <c r="B13" s="71"/>
      <c r="C13" s="86"/>
      <c r="D13" s="86"/>
      <c r="E13" s="86"/>
      <c r="F13" s="86"/>
      <c r="G13" s="86"/>
      <c r="H13" s="65"/>
    </row>
    <row r="14" spans="2:8" x14ac:dyDescent="0.3">
      <c r="B14" s="75" t="s">
        <v>8</v>
      </c>
      <c r="C14" s="86"/>
      <c r="D14" s="86"/>
      <c r="E14" s="86"/>
      <c r="F14" s="86"/>
      <c r="G14" s="86"/>
      <c r="H14" s="65"/>
    </row>
    <row r="15" spans="2:8" x14ac:dyDescent="0.3">
      <c r="B15" s="83" t="s">
        <v>2</v>
      </c>
      <c r="C15" s="168">
        <f>'Fig 5.7'!C15</f>
        <v>0</v>
      </c>
      <c r="D15" s="168">
        <f>'Fig 5.7'!D15</f>
        <v>0</v>
      </c>
      <c r="E15" s="168">
        <f>'Fig 5.7'!E15</f>
        <v>0</v>
      </c>
      <c r="F15" s="168">
        <f>'Fig 5.7'!F15</f>
        <v>0</v>
      </c>
      <c r="G15" s="180">
        <f>'Fig 5.7'!G15</f>
        <v>0</v>
      </c>
      <c r="H15" s="65"/>
    </row>
    <row r="16" spans="2:8" x14ac:dyDescent="0.3">
      <c r="B16" s="83" t="s">
        <v>4</v>
      </c>
      <c r="C16" s="175">
        <f>'Fig 5.7'!C16</f>
        <v>0</v>
      </c>
      <c r="D16" s="175">
        <f>'Fig 5.7'!D16</f>
        <v>0</v>
      </c>
      <c r="E16" s="175">
        <f>'Fig 5.7'!E16</f>
        <v>0</v>
      </c>
      <c r="F16" s="175">
        <f>'Fig 5.7'!F16</f>
        <v>0</v>
      </c>
      <c r="G16" s="201">
        <f>'Fig 5.7'!G16</f>
        <v>0</v>
      </c>
      <c r="H16" s="65"/>
    </row>
    <row r="17" spans="2:8" x14ac:dyDescent="0.3">
      <c r="B17" s="83" t="s">
        <v>5</v>
      </c>
      <c r="C17" s="168">
        <f>'Fig 5.7'!C17</f>
        <v>0</v>
      </c>
      <c r="D17" s="168">
        <f>'Fig 5.7'!D17</f>
        <v>0</v>
      </c>
      <c r="E17" s="168">
        <f>'Fig 5.7'!E17</f>
        <v>0</v>
      </c>
      <c r="F17" s="168">
        <f>'Fig 5.7'!F17</f>
        <v>0</v>
      </c>
      <c r="G17" s="192">
        <f>'Fig 5.7'!G17</f>
        <v>0</v>
      </c>
      <c r="H17" s="65"/>
    </row>
    <row r="18" spans="2:8" x14ac:dyDescent="0.3">
      <c r="B18" s="83" t="s">
        <v>6</v>
      </c>
      <c r="C18" s="175">
        <f>'Fig 5.7'!C18</f>
        <v>0</v>
      </c>
      <c r="D18" s="175">
        <f>'Fig 5.7'!D18</f>
        <v>0</v>
      </c>
      <c r="E18" s="175">
        <f>'Fig 5.7'!E18</f>
        <v>0</v>
      </c>
      <c r="F18" s="175">
        <f>'Fig 5.7'!F18</f>
        <v>0</v>
      </c>
      <c r="G18" s="201">
        <f>'Fig 5.7'!G18</f>
        <v>0</v>
      </c>
      <c r="H18" s="65"/>
    </row>
    <row r="19" spans="2:8" x14ac:dyDescent="0.3">
      <c r="B19" s="83" t="s">
        <v>7</v>
      </c>
      <c r="C19" s="168">
        <f>'Fig 5.7'!C19</f>
        <v>0</v>
      </c>
      <c r="D19" s="168">
        <f>'Fig 5.7'!D19</f>
        <v>0</v>
      </c>
      <c r="E19" s="168">
        <f>'Fig 5.7'!E19</f>
        <v>0</v>
      </c>
      <c r="F19" s="168">
        <f>'Fig 5.7'!F19</f>
        <v>0</v>
      </c>
      <c r="G19" s="192">
        <f>'Fig 5.7'!G19</f>
        <v>0</v>
      </c>
      <c r="H19" s="65"/>
    </row>
    <row r="20" spans="2:8" x14ac:dyDescent="0.3">
      <c r="B20" s="71"/>
      <c r="C20" s="168"/>
      <c r="D20" s="168"/>
      <c r="E20" s="168"/>
      <c r="F20" s="168"/>
      <c r="G20" s="192"/>
      <c r="H20" s="65"/>
    </row>
    <row r="21" spans="2:8" x14ac:dyDescent="0.3">
      <c r="B21" s="75" t="s">
        <v>9</v>
      </c>
      <c r="C21" s="168"/>
      <c r="D21" s="168"/>
      <c r="E21" s="168"/>
      <c r="F21" s="168"/>
      <c r="G21" s="192"/>
      <c r="H21" s="65"/>
    </row>
    <row r="22" spans="2:8" x14ac:dyDescent="0.3">
      <c r="B22" s="83" t="s">
        <v>10</v>
      </c>
      <c r="C22" s="168">
        <f>'Fig 5.7'!C22</f>
        <v>0</v>
      </c>
      <c r="D22" s="168">
        <f>'Fig 5.7'!D22</f>
        <v>0</v>
      </c>
      <c r="E22" s="168">
        <f>'Fig 5.7'!E22</f>
        <v>0</v>
      </c>
      <c r="F22" s="168">
        <f>'Fig 5.7'!F22</f>
        <v>0</v>
      </c>
      <c r="G22" s="192">
        <f>'Fig 5.7'!G22</f>
        <v>0</v>
      </c>
      <c r="H22" s="65"/>
    </row>
    <row r="23" spans="2:8" x14ac:dyDescent="0.3">
      <c r="B23" s="83" t="s">
        <v>11</v>
      </c>
      <c r="C23" s="168">
        <f>'Fig 5.7'!C23</f>
        <v>0</v>
      </c>
      <c r="D23" s="168">
        <f>'Fig 5.7'!D23</f>
        <v>0</v>
      </c>
      <c r="E23" s="168">
        <f>'Fig 5.7'!E23</f>
        <v>0</v>
      </c>
      <c r="F23" s="168">
        <f>'Fig 5.7'!F23</f>
        <v>0</v>
      </c>
      <c r="G23" s="192">
        <f>'Fig 5.7'!G23</f>
        <v>0</v>
      </c>
      <c r="H23" s="65"/>
    </row>
    <row r="24" spans="2:8" x14ac:dyDescent="0.3">
      <c r="B24" s="71"/>
      <c r="C24" s="168"/>
      <c r="D24" s="168"/>
      <c r="E24" s="168"/>
      <c r="F24" s="168"/>
      <c r="G24" s="192"/>
      <c r="H24" s="65"/>
    </row>
    <row r="25" spans="2:8" x14ac:dyDescent="0.3">
      <c r="B25" s="83" t="s">
        <v>12</v>
      </c>
      <c r="C25" s="168">
        <f>'Fig 5.7'!C25</f>
        <v>0</v>
      </c>
      <c r="D25" s="168">
        <f>'Fig 5.7'!D25</f>
        <v>0</v>
      </c>
      <c r="E25" s="168">
        <f>'Fig 5.7'!E25</f>
        <v>0</v>
      </c>
      <c r="F25" s="168">
        <f>'Fig 5.7'!F25</f>
        <v>0</v>
      </c>
      <c r="G25" s="192">
        <f>'Fig 5.7'!G25</f>
        <v>0</v>
      </c>
      <c r="H25" s="65"/>
    </row>
    <row r="26" spans="2:8" x14ac:dyDescent="0.3">
      <c r="B26" s="71"/>
      <c r="C26" s="168"/>
      <c r="D26" s="168"/>
      <c r="E26" s="168"/>
      <c r="F26" s="168"/>
      <c r="G26" s="192"/>
      <c r="H26" s="65"/>
    </row>
    <row r="27" spans="2:8" x14ac:dyDescent="0.3">
      <c r="B27" s="83" t="s">
        <v>13</v>
      </c>
      <c r="C27" s="168">
        <f>'Fig 5.7'!C27</f>
        <v>0</v>
      </c>
      <c r="D27" s="168">
        <f>'Fig 5.7'!D27</f>
        <v>0</v>
      </c>
      <c r="E27" s="168">
        <f>'Fig 5.7'!E27</f>
        <v>0</v>
      </c>
      <c r="F27" s="168">
        <f>'Fig 5.7'!F27</f>
        <v>0</v>
      </c>
      <c r="G27" s="192">
        <f>'Fig 5.7'!G27</f>
        <v>0</v>
      </c>
      <c r="H27" s="65"/>
    </row>
    <row r="28" spans="2:8" x14ac:dyDescent="0.3">
      <c r="B28" s="83" t="s">
        <v>14</v>
      </c>
      <c r="C28" s="175">
        <f>'Fig 5.7'!C28</f>
        <v>0</v>
      </c>
      <c r="D28" s="175">
        <f>'Fig 5.7'!D28</f>
        <v>0</v>
      </c>
      <c r="E28" s="175">
        <f>'Fig 5.7'!E28</f>
        <v>0</v>
      </c>
      <c r="F28" s="175">
        <f>'Fig 5.7'!F28</f>
        <v>0</v>
      </c>
      <c r="G28" s="201">
        <f>'Fig 5.7'!G28</f>
        <v>0</v>
      </c>
      <c r="H28" s="65"/>
    </row>
    <row r="29" spans="2:8" x14ac:dyDescent="0.3">
      <c r="B29" s="83" t="s">
        <v>15</v>
      </c>
      <c r="C29" s="168">
        <f>'Fig 5.7'!C29</f>
        <v>0</v>
      </c>
      <c r="D29" s="168">
        <f>'Fig 5.7'!D29</f>
        <v>0</v>
      </c>
      <c r="E29" s="168">
        <f>'Fig 5.7'!E29</f>
        <v>0</v>
      </c>
      <c r="F29" s="168">
        <f>'Fig 5.7'!F29</f>
        <v>0</v>
      </c>
      <c r="G29" s="192">
        <f>'Fig 5.7'!G29</f>
        <v>0</v>
      </c>
      <c r="H29" s="65"/>
    </row>
    <row r="30" spans="2:8" x14ac:dyDescent="0.3">
      <c r="B30" s="71"/>
      <c r="C30" s="168"/>
      <c r="D30" s="168"/>
      <c r="E30" s="168"/>
      <c r="F30" s="168"/>
      <c r="G30" s="192"/>
      <c r="H30" s="65"/>
    </row>
    <row r="31" spans="2:8" x14ac:dyDescent="0.3">
      <c r="B31" s="71"/>
      <c r="C31" s="168"/>
      <c r="D31" s="168"/>
      <c r="E31" s="168"/>
      <c r="F31" s="168"/>
      <c r="G31" s="192"/>
      <c r="H31" s="65"/>
    </row>
    <row r="32" spans="2:8" x14ac:dyDescent="0.3">
      <c r="B32" s="77" t="s">
        <v>17</v>
      </c>
      <c r="C32" s="168"/>
      <c r="D32" s="168"/>
      <c r="E32" s="168"/>
      <c r="F32" s="168"/>
      <c r="G32" s="192"/>
      <c r="H32" s="65"/>
    </row>
    <row r="33" spans="2:8" x14ac:dyDescent="0.3">
      <c r="B33" s="89"/>
      <c r="C33" s="168"/>
      <c r="D33" s="168"/>
      <c r="E33" s="168"/>
      <c r="F33" s="168"/>
      <c r="G33" s="192"/>
      <c r="H33" s="65"/>
    </row>
    <row r="34" spans="2:8" x14ac:dyDescent="0.3">
      <c r="B34" s="75" t="s">
        <v>18</v>
      </c>
      <c r="C34" s="168"/>
      <c r="D34" s="168"/>
      <c r="E34" s="168"/>
      <c r="F34" s="168"/>
      <c r="G34" s="192"/>
      <c r="H34" s="65"/>
    </row>
    <row r="35" spans="2:8" x14ac:dyDescent="0.3">
      <c r="B35" s="77" t="s">
        <v>19</v>
      </c>
      <c r="C35" s="271"/>
      <c r="D35" s="271"/>
      <c r="E35" s="271"/>
      <c r="F35" s="271"/>
      <c r="G35" s="272"/>
      <c r="H35" s="65"/>
    </row>
    <row r="36" spans="2:8" s="87" customFormat="1" ht="20.25" customHeight="1" thickBot="1" x14ac:dyDescent="0.4">
      <c r="B36" s="81" t="s">
        <v>20</v>
      </c>
      <c r="C36" s="273"/>
      <c r="D36" s="273"/>
      <c r="E36" s="273"/>
      <c r="F36" s="273"/>
      <c r="G36" s="273"/>
      <c r="H36" s="203"/>
    </row>
    <row r="37" spans="2:8" ht="12.5" thickTop="1" x14ac:dyDescent="0.3">
      <c r="G37" s="41"/>
    </row>
    <row r="38" spans="2:8" x14ac:dyDescent="0.3">
      <c r="G38" s="41"/>
    </row>
    <row r="39" spans="2:8" x14ac:dyDescent="0.3">
      <c r="G39" s="41"/>
    </row>
    <row r="40" spans="2:8" x14ac:dyDescent="0.3">
      <c r="G40" s="41"/>
    </row>
    <row r="41" spans="2:8" x14ac:dyDescent="0.3">
      <c r="G41" s="41"/>
    </row>
    <row r="42" spans="2:8" x14ac:dyDescent="0.3">
      <c r="G42" s="41"/>
    </row>
    <row r="43" spans="2:8" x14ac:dyDescent="0.3">
      <c r="G43" s="41"/>
    </row>
    <row r="44" spans="2:8" x14ac:dyDescent="0.3">
      <c r="G44" s="41"/>
    </row>
    <row r="45" spans="2:8" x14ac:dyDescent="0.3">
      <c r="G45" s="41"/>
    </row>
    <row r="46" spans="2:8" x14ac:dyDescent="0.3">
      <c r="G46" s="41"/>
    </row>
    <row r="47" spans="2:8" x14ac:dyDescent="0.3">
      <c r="G47" s="41"/>
    </row>
    <row r="48" spans="2:8"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row r="70" spans="7:7" x14ac:dyDescent="0.3">
      <c r="G70" s="41"/>
    </row>
  </sheetData>
  <mergeCells count="1">
    <mergeCell ref="B9:H9"/>
  </mergeCells>
  <pageMargins left="0.7" right="0.7" top="0.75" bottom="0.75" header="0.3" footer="0.3"/>
  <pageSetup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69"/>
  <sheetViews>
    <sheetView zoomScaleNormal="100"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150" t="s">
        <v>78</v>
      </c>
      <c r="C4" s="33">
        <v>0</v>
      </c>
      <c r="D4" s="31">
        <v>0.01</v>
      </c>
      <c r="E4" s="31">
        <v>1.4999999999999999E-2</v>
      </c>
      <c r="F4" s="31">
        <v>0.02</v>
      </c>
      <c r="G4" s="31">
        <v>0.03</v>
      </c>
    </row>
    <row r="5" spans="2:8" x14ac:dyDescent="0.3">
      <c r="B5" s="150" t="s">
        <v>100</v>
      </c>
      <c r="C5" s="31">
        <v>0.01</v>
      </c>
      <c r="D5" s="31">
        <v>0.01</v>
      </c>
      <c r="E5" s="31">
        <v>0.01</v>
      </c>
      <c r="F5" s="31">
        <v>0.01</v>
      </c>
      <c r="G5" s="31">
        <v>0.01</v>
      </c>
    </row>
    <row r="6" spans="2:8" x14ac:dyDescent="0.3">
      <c r="B6" s="150" t="s">
        <v>76</v>
      </c>
      <c r="C6" s="31">
        <v>0</v>
      </c>
      <c r="D6" s="31">
        <v>0.04</v>
      </c>
      <c r="E6" s="31">
        <v>0.04</v>
      </c>
      <c r="F6" s="31">
        <v>0.04</v>
      </c>
      <c r="G6" s="31">
        <v>0.04</v>
      </c>
    </row>
    <row r="7" spans="2:8" x14ac:dyDescent="0.3">
      <c r="B7" s="150" t="s">
        <v>77</v>
      </c>
      <c r="C7" s="31">
        <v>0.1</v>
      </c>
      <c r="D7" s="31">
        <v>0.1</v>
      </c>
      <c r="E7" s="31">
        <v>0.1</v>
      </c>
      <c r="F7" s="31">
        <v>0.1</v>
      </c>
      <c r="G7" s="31">
        <v>0.1</v>
      </c>
    </row>
    <row r="8" spans="2:8" ht="12.5" thickBot="1" x14ac:dyDescent="0.35">
      <c r="C8" s="15"/>
    </row>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91"/>
      <c r="D12" s="91"/>
      <c r="E12" s="91"/>
      <c r="F12" s="91"/>
      <c r="G12" s="91"/>
      <c r="H12" s="65"/>
    </row>
    <row r="13" spans="2:8" x14ac:dyDescent="0.3">
      <c r="B13" s="89"/>
      <c r="C13" s="92"/>
      <c r="D13" s="92"/>
      <c r="E13" s="92"/>
      <c r="F13" s="92"/>
      <c r="G13" s="72"/>
      <c r="H13" s="65"/>
    </row>
    <row r="14" spans="2:8" x14ac:dyDescent="0.3">
      <c r="B14" s="75" t="s">
        <v>8</v>
      </c>
      <c r="C14" s="74"/>
      <c r="D14" s="74"/>
      <c r="E14" s="74"/>
      <c r="F14" s="74"/>
      <c r="G14" s="105"/>
      <c r="H14" s="65"/>
    </row>
    <row r="15" spans="2:8" x14ac:dyDescent="0.3">
      <c r="B15" s="83" t="s">
        <v>2</v>
      </c>
      <c r="C15" s="168">
        <f>'Fig 5.8'!C15</f>
        <v>0</v>
      </c>
      <c r="D15" s="168">
        <f>'Fig 5.8'!D15</f>
        <v>0</v>
      </c>
      <c r="E15" s="168">
        <f>'Fig 5.8'!E15</f>
        <v>0</v>
      </c>
      <c r="F15" s="168">
        <f>'Fig 5.8'!F15</f>
        <v>0</v>
      </c>
      <c r="G15" s="180">
        <f>'Fig 5.8'!G15</f>
        <v>0</v>
      </c>
      <c r="H15" s="65"/>
    </row>
    <row r="16" spans="2:8" x14ac:dyDescent="0.3">
      <c r="B16" s="83" t="s">
        <v>4</v>
      </c>
      <c r="C16" s="175">
        <f>'Fig 5.8'!C16</f>
        <v>0</v>
      </c>
      <c r="D16" s="175">
        <f>'Fig 5.8'!D16</f>
        <v>0</v>
      </c>
      <c r="E16" s="175">
        <f>'Fig 5.8'!E16</f>
        <v>0</v>
      </c>
      <c r="F16" s="175">
        <f>'Fig 5.8'!F16</f>
        <v>0</v>
      </c>
      <c r="G16" s="201">
        <f>'Fig 5.8'!G16</f>
        <v>0</v>
      </c>
      <c r="H16" s="65"/>
    </row>
    <row r="17" spans="2:8" x14ac:dyDescent="0.3">
      <c r="B17" s="83" t="s">
        <v>5</v>
      </c>
      <c r="C17" s="168">
        <f>'Fig 5.8'!C17</f>
        <v>0</v>
      </c>
      <c r="D17" s="168">
        <f>'Fig 5.8'!D17</f>
        <v>0</v>
      </c>
      <c r="E17" s="168">
        <f>'Fig 5.8'!E17</f>
        <v>0</v>
      </c>
      <c r="F17" s="168">
        <f>'Fig 5.8'!F17</f>
        <v>0</v>
      </c>
      <c r="G17" s="192">
        <f>'Fig 5.8'!G17</f>
        <v>0</v>
      </c>
      <c r="H17" s="65"/>
    </row>
    <row r="18" spans="2:8" x14ac:dyDescent="0.3">
      <c r="B18" s="83" t="s">
        <v>6</v>
      </c>
      <c r="C18" s="175">
        <f>'Fig 5.8'!C18</f>
        <v>0</v>
      </c>
      <c r="D18" s="175">
        <f>'Fig 5.8'!D18</f>
        <v>0</v>
      </c>
      <c r="E18" s="175">
        <f>'Fig 5.8'!E18</f>
        <v>0</v>
      </c>
      <c r="F18" s="175">
        <f>'Fig 5.8'!F18</f>
        <v>0</v>
      </c>
      <c r="G18" s="201">
        <f>'Fig 5.8'!G18</f>
        <v>0</v>
      </c>
      <c r="H18" s="65"/>
    </row>
    <row r="19" spans="2:8" x14ac:dyDescent="0.3">
      <c r="B19" s="83" t="s">
        <v>7</v>
      </c>
      <c r="C19" s="168">
        <f>'Fig 5.8'!C19</f>
        <v>0</v>
      </c>
      <c r="D19" s="168">
        <f>'Fig 5.8'!D19</f>
        <v>0</v>
      </c>
      <c r="E19" s="168">
        <f>'Fig 5.8'!E19</f>
        <v>0</v>
      </c>
      <c r="F19" s="168">
        <f>'Fig 5.8'!F19</f>
        <v>0</v>
      </c>
      <c r="G19" s="192">
        <f>'Fig 5.8'!G19</f>
        <v>0</v>
      </c>
      <c r="H19" s="65"/>
    </row>
    <row r="20" spans="2:8" x14ac:dyDescent="0.3">
      <c r="B20" s="71"/>
      <c r="C20" s="168"/>
      <c r="D20" s="168"/>
      <c r="E20" s="168"/>
      <c r="F20" s="168"/>
      <c r="G20" s="192"/>
      <c r="H20" s="65"/>
    </row>
    <row r="21" spans="2:8" x14ac:dyDescent="0.3">
      <c r="B21" s="75" t="s">
        <v>9</v>
      </c>
      <c r="C21" s="168"/>
      <c r="D21" s="168"/>
      <c r="E21" s="168"/>
      <c r="F21" s="168"/>
      <c r="G21" s="192"/>
      <c r="H21" s="65"/>
    </row>
    <row r="22" spans="2:8" x14ac:dyDescent="0.3">
      <c r="B22" s="83" t="s">
        <v>10</v>
      </c>
      <c r="C22" s="168">
        <f>'Fig 5.8'!C22</f>
        <v>0</v>
      </c>
      <c r="D22" s="168">
        <f>'Fig 5.8'!D22</f>
        <v>0</v>
      </c>
      <c r="E22" s="168">
        <f>'Fig 5.8'!E22</f>
        <v>0</v>
      </c>
      <c r="F22" s="168">
        <f>'Fig 5.8'!F22</f>
        <v>0</v>
      </c>
      <c r="G22" s="192">
        <f>'Fig 5.8'!G22</f>
        <v>0</v>
      </c>
      <c r="H22" s="65"/>
    </row>
    <row r="23" spans="2:8" x14ac:dyDescent="0.3">
      <c r="B23" s="83" t="s">
        <v>11</v>
      </c>
      <c r="C23" s="168">
        <f>'Fig 5.8'!C23</f>
        <v>0</v>
      </c>
      <c r="D23" s="168">
        <f>'Fig 5.8'!D23</f>
        <v>0</v>
      </c>
      <c r="E23" s="168">
        <f>'Fig 5.8'!E23</f>
        <v>0</v>
      </c>
      <c r="F23" s="168">
        <f>'Fig 5.8'!F23</f>
        <v>0</v>
      </c>
      <c r="G23" s="192">
        <f>'Fig 5.8'!G23</f>
        <v>0</v>
      </c>
      <c r="H23" s="65"/>
    </row>
    <row r="24" spans="2:8" x14ac:dyDescent="0.3">
      <c r="B24" s="71"/>
      <c r="C24" s="168"/>
      <c r="D24" s="168"/>
      <c r="E24" s="168"/>
      <c r="F24" s="168"/>
      <c r="G24" s="192"/>
      <c r="H24" s="65"/>
    </row>
    <row r="25" spans="2:8" x14ac:dyDescent="0.3">
      <c r="B25" s="83" t="s">
        <v>12</v>
      </c>
      <c r="C25" s="168">
        <f>'Fig 5.8'!C25</f>
        <v>0</v>
      </c>
      <c r="D25" s="168">
        <f>'Fig 5.8'!D25</f>
        <v>0</v>
      </c>
      <c r="E25" s="168">
        <f>'Fig 5.8'!E25</f>
        <v>0</v>
      </c>
      <c r="F25" s="168">
        <f>'Fig 5.8'!F25</f>
        <v>0</v>
      </c>
      <c r="G25" s="192">
        <f>'Fig 5.8'!G25</f>
        <v>0</v>
      </c>
      <c r="H25" s="65"/>
    </row>
    <row r="26" spans="2:8" x14ac:dyDescent="0.3">
      <c r="B26" s="71"/>
      <c r="C26" s="168"/>
      <c r="D26" s="168"/>
      <c r="E26" s="168"/>
      <c r="F26" s="168"/>
      <c r="G26" s="192"/>
      <c r="H26" s="65"/>
    </row>
    <row r="27" spans="2:8" x14ac:dyDescent="0.3">
      <c r="B27" s="83" t="s">
        <v>13</v>
      </c>
      <c r="C27" s="168">
        <f>'Fig 5.8'!C27</f>
        <v>0</v>
      </c>
      <c r="D27" s="168">
        <f>'Fig 5.8'!D27</f>
        <v>0</v>
      </c>
      <c r="E27" s="168">
        <f>'Fig 5.8'!E27</f>
        <v>0</v>
      </c>
      <c r="F27" s="168">
        <f>'Fig 5.8'!F27</f>
        <v>0</v>
      </c>
      <c r="G27" s="192">
        <f>'Fig 5.8'!G27</f>
        <v>0</v>
      </c>
      <c r="H27" s="65"/>
    </row>
    <row r="28" spans="2:8" x14ac:dyDescent="0.3">
      <c r="B28" s="83" t="s">
        <v>14</v>
      </c>
      <c r="C28" s="175">
        <f>'Fig 5.8'!C28</f>
        <v>0</v>
      </c>
      <c r="D28" s="175">
        <f>'Fig 5.8'!D28</f>
        <v>0</v>
      </c>
      <c r="E28" s="175">
        <f>'Fig 5.8'!E28</f>
        <v>0</v>
      </c>
      <c r="F28" s="175">
        <f>'Fig 5.8'!F28</f>
        <v>0</v>
      </c>
      <c r="G28" s="201">
        <f>'Fig 5.8'!G28</f>
        <v>0</v>
      </c>
      <c r="H28" s="65"/>
    </row>
    <row r="29" spans="2:8" x14ac:dyDescent="0.3">
      <c r="B29" s="83" t="s">
        <v>15</v>
      </c>
      <c r="C29" s="168">
        <f>'Fig 5.8'!C29</f>
        <v>0</v>
      </c>
      <c r="D29" s="168">
        <f>'Fig 5.8'!D29</f>
        <v>0</v>
      </c>
      <c r="E29" s="168">
        <f>'Fig 5.8'!E29</f>
        <v>0</v>
      </c>
      <c r="F29" s="168">
        <f>'Fig 5.8'!F29</f>
        <v>0</v>
      </c>
      <c r="G29" s="192">
        <f>'Fig 5.8'!G29</f>
        <v>0</v>
      </c>
      <c r="H29" s="65"/>
    </row>
    <row r="30" spans="2:8" x14ac:dyDescent="0.3">
      <c r="B30" s="71"/>
      <c r="C30" s="168"/>
      <c r="D30" s="168"/>
      <c r="E30" s="168"/>
      <c r="F30" s="168"/>
      <c r="G30" s="192"/>
      <c r="H30" s="65"/>
    </row>
    <row r="31" spans="2:8" x14ac:dyDescent="0.3">
      <c r="B31" s="71"/>
      <c r="C31" s="168"/>
      <c r="D31" s="168"/>
      <c r="E31" s="168"/>
      <c r="F31" s="168"/>
      <c r="G31" s="192"/>
      <c r="H31" s="65"/>
    </row>
    <row r="32" spans="2:8" x14ac:dyDescent="0.3">
      <c r="B32" s="77" t="s">
        <v>17</v>
      </c>
      <c r="C32" s="168"/>
      <c r="D32" s="168"/>
      <c r="E32" s="168"/>
      <c r="F32" s="168"/>
      <c r="G32" s="192"/>
      <c r="H32" s="65"/>
    </row>
    <row r="33" spans="2:8" x14ac:dyDescent="0.3">
      <c r="B33" s="89"/>
      <c r="C33" s="168"/>
      <c r="D33" s="168"/>
      <c r="E33" s="168"/>
      <c r="F33" s="168"/>
      <c r="G33" s="192"/>
      <c r="H33" s="65"/>
    </row>
    <row r="34" spans="2:8" x14ac:dyDescent="0.3">
      <c r="B34" s="75" t="s">
        <v>18</v>
      </c>
      <c r="C34" s="168"/>
      <c r="D34" s="168"/>
      <c r="E34" s="168"/>
      <c r="F34" s="168"/>
      <c r="G34" s="192"/>
      <c r="H34" s="65"/>
    </row>
    <row r="35" spans="2:8" x14ac:dyDescent="0.3">
      <c r="B35" s="83" t="s">
        <v>19</v>
      </c>
      <c r="C35" s="168">
        <f>'Fig 5.8'!C35</f>
        <v>0</v>
      </c>
      <c r="D35" s="168">
        <f>'Fig 5.8'!D35</f>
        <v>0</v>
      </c>
      <c r="E35" s="168">
        <f>'Fig 5.8'!E35</f>
        <v>0</v>
      </c>
      <c r="F35" s="168">
        <f>'Fig 5.8'!F35</f>
        <v>0</v>
      </c>
      <c r="G35" s="192">
        <f>'Fig 5.8'!G35</f>
        <v>0</v>
      </c>
      <c r="H35" s="65"/>
    </row>
    <row r="36" spans="2:8" x14ac:dyDescent="0.3">
      <c r="B36" s="90" t="s">
        <v>20</v>
      </c>
      <c r="C36" s="168">
        <f>'Fig 5.8'!C36</f>
        <v>0</v>
      </c>
      <c r="D36" s="168">
        <f>'Fig 5.8'!D36</f>
        <v>0</v>
      </c>
      <c r="E36" s="168">
        <f>'Fig 5.8'!E36</f>
        <v>0</v>
      </c>
      <c r="F36" s="168">
        <f>'Fig 5.8'!F36</f>
        <v>0</v>
      </c>
      <c r="G36" s="192">
        <f>'Fig 5.8'!G36</f>
        <v>0</v>
      </c>
      <c r="H36" s="65"/>
    </row>
    <row r="37" spans="2:8" x14ac:dyDescent="0.3">
      <c r="B37" s="71"/>
      <c r="C37" s="168"/>
      <c r="D37" s="168"/>
      <c r="E37" s="168"/>
      <c r="F37" s="168"/>
      <c r="G37" s="192"/>
      <c r="H37" s="65"/>
    </row>
    <row r="38" spans="2:8" x14ac:dyDescent="0.3">
      <c r="B38" s="93" t="s">
        <v>22</v>
      </c>
      <c r="C38" s="168"/>
      <c r="D38" s="168"/>
      <c r="E38" s="168"/>
      <c r="F38" s="168"/>
      <c r="G38" s="192"/>
      <c r="H38" s="65"/>
    </row>
    <row r="39" spans="2:8" x14ac:dyDescent="0.3">
      <c r="B39" s="77" t="s">
        <v>23</v>
      </c>
      <c r="C39" s="271"/>
      <c r="D39" s="271"/>
      <c r="E39" s="271"/>
      <c r="F39" s="271"/>
      <c r="G39" s="272"/>
      <c r="H39" s="65"/>
    </row>
    <row r="40" spans="2:8" x14ac:dyDescent="0.3">
      <c r="B40" s="77" t="s">
        <v>24</v>
      </c>
      <c r="C40" s="271"/>
      <c r="D40" s="271"/>
      <c r="E40" s="271"/>
      <c r="F40" s="271"/>
      <c r="G40" s="272"/>
      <c r="H40" s="65"/>
    </row>
    <row r="41" spans="2:8" x14ac:dyDescent="0.3">
      <c r="B41" s="77" t="s">
        <v>25</v>
      </c>
      <c r="C41" s="271"/>
      <c r="D41" s="271"/>
      <c r="E41" s="271"/>
      <c r="F41" s="271"/>
      <c r="G41" s="272"/>
      <c r="H41" s="65"/>
    </row>
    <row r="42" spans="2:8" x14ac:dyDescent="0.3">
      <c r="B42" s="76"/>
      <c r="C42" s="168"/>
      <c r="D42" s="168"/>
      <c r="E42" s="168"/>
      <c r="F42" s="168"/>
      <c r="G42" s="192"/>
      <c r="H42" s="65"/>
    </row>
    <row r="43" spans="2:8" ht="20.25" customHeight="1" thickBot="1" x14ac:dyDescent="0.35">
      <c r="B43" s="85" t="s">
        <v>21</v>
      </c>
      <c r="C43" s="270"/>
      <c r="D43" s="270"/>
      <c r="E43" s="270"/>
      <c r="F43" s="270"/>
      <c r="G43" s="270"/>
      <c r="H43" s="202"/>
    </row>
    <row r="44" spans="2:8" ht="12.5" thickTop="1" x14ac:dyDescent="0.3">
      <c r="G44" s="41"/>
    </row>
    <row r="45" spans="2:8" x14ac:dyDescent="0.3">
      <c r="G45" s="41"/>
    </row>
    <row r="46" spans="2:8" x14ac:dyDescent="0.3">
      <c r="G46" s="41"/>
    </row>
    <row r="47" spans="2:8" x14ac:dyDescent="0.3">
      <c r="G47" s="41"/>
    </row>
    <row r="48" spans="2:8" x14ac:dyDescent="0.3">
      <c r="G48" s="41"/>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sheetData>
  <mergeCells count="1">
    <mergeCell ref="B9: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69"/>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150" t="s">
        <v>78</v>
      </c>
      <c r="C4" s="33">
        <v>0</v>
      </c>
      <c r="D4" s="31">
        <v>0.01</v>
      </c>
      <c r="E4" s="31">
        <v>1.4999999999999999E-2</v>
      </c>
      <c r="F4" s="31">
        <v>0.02</v>
      </c>
      <c r="G4" s="31">
        <v>0.03</v>
      </c>
    </row>
    <row r="5" spans="2:8" x14ac:dyDescent="0.3">
      <c r="B5" s="150" t="s">
        <v>100</v>
      </c>
      <c r="C5" s="31">
        <v>0.01</v>
      </c>
      <c r="D5" s="31">
        <v>0.01</v>
      </c>
      <c r="E5" s="31">
        <v>0.01</v>
      </c>
      <c r="F5" s="31">
        <v>0.01</v>
      </c>
      <c r="G5" s="31">
        <v>0.01</v>
      </c>
    </row>
    <row r="6" spans="2:8" x14ac:dyDescent="0.3">
      <c r="B6" s="150" t="s">
        <v>76</v>
      </c>
      <c r="C6" s="31">
        <v>0</v>
      </c>
      <c r="D6" s="31">
        <v>0.04</v>
      </c>
      <c r="E6" s="31">
        <v>0.04</v>
      </c>
      <c r="F6" s="31">
        <v>0.04</v>
      </c>
      <c r="G6" s="31">
        <v>0.04</v>
      </c>
    </row>
    <row r="7" spans="2:8" x14ac:dyDescent="0.3">
      <c r="B7" s="150" t="s">
        <v>77</v>
      </c>
      <c r="C7" s="31">
        <v>0.1</v>
      </c>
      <c r="D7" s="31">
        <v>0.1</v>
      </c>
      <c r="E7" s="31">
        <v>0.1</v>
      </c>
      <c r="F7" s="31">
        <v>0.1</v>
      </c>
      <c r="G7" s="31">
        <v>0.1</v>
      </c>
    </row>
    <row r="8" spans="2:8" ht="12.5" thickBot="1" x14ac:dyDescent="0.35">
      <c r="C8" s="15"/>
    </row>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91"/>
      <c r="D12" s="91"/>
      <c r="E12" s="91"/>
      <c r="F12" s="91"/>
      <c r="G12" s="190"/>
      <c r="H12" s="65"/>
    </row>
    <row r="13" spans="2:8" x14ac:dyDescent="0.3">
      <c r="B13" s="89"/>
      <c r="C13" s="92"/>
      <c r="D13" s="92"/>
      <c r="E13" s="92"/>
      <c r="F13" s="92"/>
      <c r="G13" s="189"/>
      <c r="H13" s="65"/>
    </row>
    <row r="14" spans="2:8" x14ac:dyDescent="0.3">
      <c r="B14" s="75" t="s">
        <v>8</v>
      </c>
      <c r="C14" s="74"/>
      <c r="D14" s="74"/>
      <c r="E14" s="74"/>
      <c r="F14" s="74"/>
      <c r="G14" s="191"/>
      <c r="H14" s="65"/>
    </row>
    <row r="15" spans="2:8" x14ac:dyDescent="0.3">
      <c r="B15" s="83" t="s">
        <v>2</v>
      </c>
      <c r="C15" s="168">
        <f>'Fig 5.9'!C15</f>
        <v>0</v>
      </c>
      <c r="D15" s="168">
        <f>'Fig 5.9'!D15</f>
        <v>0</v>
      </c>
      <c r="E15" s="168">
        <f>'Fig 5.9'!E15</f>
        <v>0</v>
      </c>
      <c r="F15" s="168">
        <f>'Fig 5.9'!F15</f>
        <v>0</v>
      </c>
      <c r="G15" s="180">
        <f>'Fig 5.9'!G15</f>
        <v>0</v>
      </c>
      <c r="H15" s="65"/>
    </row>
    <row r="16" spans="2:8" x14ac:dyDescent="0.3">
      <c r="B16" s="83" t="s">
        <v>4</v>
      </c>
      <c r="C16" s="175">
        <f>'Fig 5.9'!C16</f>
        <v>0</v>
      </c>
      <c r="D16" s="175">
        <f>'Fig 5.9'!D16</f>
        <v>0</v>
      </c>
      <c r="E16" s="175">
        <f>'Fig 5.9'!E16</f>
        <v>0</v>
      </c>
      <c r="F16" s="175">
        <f>'Fig 5.9'!F16</f>
        <v>0</v>
      </c>
      <c r="G16" s="201">
        <f>'Fig 5.9'!G16</f>
        <v>0</v>
      </c>
      <c r="H16" s="65"/>
    </row>
    <row r="17" spans="2:8" x14ac:dyDescent="0.3">
      <c r="B17" s="83" t="s">
        <v>5</v>
      </c>
      <c r="C17" s="168">
        <f>'Fig 5.9'!C17</f>
        <v>0</v>
      </c>
      <c r="D17" s="168">
        <f>'Fig 5.9'!D17</f>
        <v>0</v>
      </c>
      <c r="E17" s="168">
        <f>'Fig 5.9'!E17</f>
        <v>0</v>
      </c>
      <c r="F17" s="168">
        <f>'Fig 5.9'!F17</f>
        <v>0</v>
      </c>
      <c r="G17" s="192">
        <f>'Fig 5.9'!G17</f>
        <v>0</v>
      </c>
      <c r="H17" s="65"/>
    </row>
    <row r="18" spans="2:8" x14ac:dyDescent="0.3">
      <c r="B18" s="83" t="s">
        <v>6</v>
      </c>
      <c r="C18" s="175">
        <f>'Fig 5.9'!C18</f>
        <v>0</v>
      </c>
      <c r="D18" s="175">
        <f>'Fig 5.9'!D18</f>
        <v>0</v>
      </c>
      <c r="E18" s="175">
        <f>'Fig 5.9'!E18</f>
        <v>0</v>
      </c>
      <c r="F18" s="175">
        <f>'Fig 5.9'!F18</f>
        <v>0</v>
      </c>
      <c r="G18" s="201">
        <f>'Fig 5.9'!G18</f>
        <v>0</v>
      </c>
      <c r="H18" s="65"/>
    </row>
    <row r="19" spans="2:8" x14ac:dyDescent="0.3">
      <c r="B19" s="83" t="s">
        <v>7</v>
      </c>
      <c r="C19" s="168">
        <f>'Fig 5.9'!C19</f>
        <v>0</v>
      </c>
      <c r="D19" s="168">
        <f>'Fig 5.9'!D19</f>
        <v>0</v>
      </c>
      <c r="E19" s="168">
        <f>'Fig 5.9'!E19</f>
        <v>0</v>
      </c>
      <c r="F19" s="168">
        <f>'Fig 5.9'!F19</f>
        <v>0</v>
      </c>
      <c r="G19" s="192">
        <f>'Fig 5.9'!G19</f>
        <v>0</v>
      </c>
      <c r="H19" s="65"/>
    </row>
    <row r="20" spans="2:8" x14ac:dyDescent="0.3">
      <c r="B20" s="71"/>
      <c r="C20" s="168"/>
      <c r="D20" s="168"/>
      <c r="E20" s="168"/>
      <c r="F20" s="168"/>
      <c r="G20" s="192"/>
      <c r="H20" s="65"/>
    </row>
    <row r="21" spans="2:8" x14ac:dyDescent="0.3">
      <c r="B21" s="75" t="s">
        <v>9</v>
      </c>
      <c r="C21" s="168"/>
      <c r="D21" s="168"/>
      <c r="E21" s="168"/>
      <c r="F21" s="168"/>
      <c r="G21" s="192"/>
      <c r="H21" s="65"/>
    </row>
    <row r="22" spans="2:8" x14ac:dyDescent="0.3">
      <c r="B22" s="83" t="s">
        <v>10</v>
      </c>
      <c r="C22" s="168">
        <f>'Fig 5.9'!C22</f>
        <v>0</v>
      </c>
      <c r="D22" s="168">
        <f>'Fig 5.9'!D22</f>
        <v>0</v>
      </c>
      <c r="E22" s="168">
        <f>'Fig 5.9'!E22</f>
        <v>0</v>
      </c>
      <c r="F22" s="168">
        <f>'Fig 5.9'!F22</f>
        <v>0</v>
      </c>
      <c r="G22" s="192">
        <f>'Fig 5.9'!G22</f>
        <v>0</v>
      </c>
      <c r="H22" s="65"/>
    </row>
    <row r="23" spans="2:8" x14ac:dyDescent="0.3">
      <c r="B23" s="83" t="s">
        <v>11</v>
      </c>
      <c r="C23" s="168">
        <f>'Fig 5.9'!C23</f>
        <v>0</v>
      </c>
      <c r="D23" s="168">
        <f>'Fig 5.9'!D23</f>
        <v>0</v>
      </c>
      <c r="E23" s="168">
        <f>'Fig 5.9'!E23</f>
        <v>0</v>
      </c>
      <c r="F23" s="168">
        <f>'Fig 5.9'!F23</f>
        <v>0</v>
      </c>
      <c r="G23" s="192">
        <f>'Fig 5.9'!G23</f>
        <v>0</v>
      </c>
      <c r="H23" s="65"/>
    </row>
    <row r="24" spans="2:8" x14ac:dyDescent="0.3">
      <c r="B24" s="71"/>
      <c r="C24" s="168"/>
      <c r="D24" s="168"/>
      <c r="E24" s="168"/>
      <c r="F24" s="168"/>
      <c r="G24" s="192"/>
      <c r="H24" s="65"/>
    </row>
    <row r="25" spans="2:8" x14ac:dyDescent="0.3">
      <c r="B25" s="83" t="s">
        <v>12</v>
      </c>
      <c r="C25" s="168">
        <f>'Fig 5.9'!C25</f>
        <v>0</v>
      </c>
      <c r="D25" s="168">
        <f>'Fig 5.9'!D25</f>
        <v>0</v>
      </c>
      <c r="E25" s="168">
        <f>'Fig 5.9'!E25</f>
        <v>0</v>
      </c>
      <c r="F25" s="168">
        <f>'Fig 5.9'!F25</f>
        <v>0</v>
      </c>
      <c r="G25" s="192">
        <f>'Fig 5.9'!G25</f>
        <v>0</v>
      </c>
      <c r="H25" s="65"/>
    </row>
    <row r="26" spans="2:8" x14ac:dyDescent="0.3">
      <c r="B26" s="71"/>
      <c r="C26" s="168"/>
      <c r="D26" s="168"/>
      <c r="E26" s="168"/>
      <c r="F26" s="168"/>
      <c r="G26" s="192"/>
      <c r="H26" s="65"/>
    </row>
    <row r="27" spans="2:8" x14ac:dyDescent="0.3">
      <c r="B27" s="83" t="s">
        <v>13</v>
      </c>
      <c r="C27" s="168">
        <f>'Fig 5.9'!C27</f>
        <v>0</v>
      </c>
      <c r="D27" s="168">
        <f>'Fig 5.9'!D27</f>
        <v>0</v>
      </c>
      <c r="E27" s="168">
        <f>'Fig 5.9'!E27</f>
        <v>0</v>
      </c>
      <c r="F27" s="168">
        <f>'Fig 5.9'!F27</f>
        <v>0</v>
      </c>
      <c r="G27" s="192">
        <f>'Fig 5.9'!G27</f>
        <v>0</v>
      </c>
      <c r="H27" s="65"/>
    </row>
    <row r="28" spans="2:8" x14ac:dyDescent="0.3">
      <c r="B28" s="83" t="s">
        <v>14</v>
      </c>
      <c r="C28" s="175">
        <f>'Fig 5.9'!C28</f>
        <v>0</v>
      </c>
      <c r="D28" s="175">
        <f>'Fig 5.9'!D28</f>
        <v>0</v>
      </c>
      <c r="E28" s="175">
        <f>'Fig 5.9'!E28</f>
        <v>0</v>
      </c>
      <c r="F28" s="175">
        <f>'Fig 5.9'!F28</f>
        <v>0</v>
      </c>
      <c r="G28" s="201">
        <f>'Fig 5.9'!G28</f>
        <v>0</v>
      </c>
      <c r="H28" s="65"/>
    </row>
    <row r="29" spans="2:8" x14ac:dyDescent="0.3">
      <c r="B29" s="83" t="s">
        <v>15</v>
      </c>
      <c r="C29" s="168">
        <f>'Fig 5.9'!C29</f>
        <v>0</v>
      </c>
      <c r="D29" s="168">
        <f>'Fig 5.9'!D29</f>
        <v>0</v>
      </c>
      <c r="E29" s="168">
        <f>'Fig 5.9'!E29</f>
        <v>0</v>
      </c>
      <c r="F29" s="168">
        <f>'Fig 5.9'!F29</f>
        <v>0</v>
      </c>
      <c r="G29" s="192">
        <f>'Fig 5.9'!G29</f>
        <v>0</v>
      </c>
      <c r="H29" s="65"/>
    </row>
    <row r="30" spans="2:8" x14ac:dyDescent="0.3">
      <c r="B30" s="71"/>
      <c r="C30" s="168"/>
      <c r="D30" s="168"/>
      <c r="E30" s="168"/>
      <c r="F30" s="168"/>
      <c r="G30" s="192"/>
      <c r="H30" s="65"/>
    </row>
    <row r="31" spans="2:8" x14ac:dyDescent="0.3">
      <c r="B31" s="77" t="s">
        <v>17</v>
      </c>
      <c r="C31" s="168"/>
      <c r="D31" s="168"/>
      <c r="E31" s="168"/>
      <c r="F31" s="168"/>
      <c r="G31" s="192"/>
      <c r="H31" s="65"/>
    </row>
    <row r="32" spans="2:8" x14ac:dyDescent="0.3">
      <c r="B32" s="89"/>
      <c r="C32" s="168"/>
      <c r="D32" s="168"/>
      <c r="E32" s="168"/>
      <c r="F32" s="168"/>
      <c r="G32" s="192"/>
      <c r="H32" s="65"/>
    </row>
    <row r="33" spans="2:8" x14ac:dyDescent="0.3">
      <c r="B33" s="75" t="s">
        <v>18</v>
      </c>
      <c r="C33" s="168"/>
      <c r="D33" s="168"/>
      <c r="E33" s="168"/>
      <c r="F33" s="168"/>
      <c r="G33" s="192"/>
      <c r="H33" s="65"/>
    </row>
    <row r="34" spans="2:8" x14ac:dyDescent="0.3">
      <c r="B34" s="83" t="s">
        <v>19</v>
      </c>
      <c r="C34" s="168">
        <f>'Fig 5.9'!C35</f>
        <v>0</v>
      </c>
      <c r="D34" s="168">
        <f>'Fig 5.9'!D35</f>
        <v>0</v>
      </c>
      <c r="E34" s="168">
        <f>'Fig 5.9'!E35</f>
        <v>0</v>
      </c>
      <c r="F34" s="168">
        <f>'Fig 5.9'!F35</f>
        <v>0</v>
      </c>
      <c r="G34" s="192">
        <f>'Fig 5.9'!G35</f>
        <v>0</v>
      </c>
      <c r="H34" s="65"/>
    </row>
    <row r="35" spans="2:8" x14ac:dyDescent="0.3">
      <c r="B35" s="90" t="s">
        <v>20</v>
      </c>
      <c r="C35" s="168">
        <f>'Fig 5.9'!C36</f>
        <v>0</v>
      </c>
      <c r="D35" s="168">
        <f>'Fig 5.9'!D36</f>
        <v>0</v>
      </c>
      <c r="E35" s="168">
        <f>'Fig 5.9'!E36</f>
        <v>0</v>
      </c>
      <c r="F35" s="168">
        <f>'Fig 5.9'!F36</f>
        <v>0</v>
      </c>
      <c r="G35" s="192">
        <f>'Fig 5.9'!G36</f>
        <v>0</v>
      </c>
      <c r="H35" s="65"/>
    </row>
    <row r="36" spans="2:8" x14ac:dyDescent="0.3">
      <c r="B36" s="71"/>
      <c r="C36" s="168"/>
      <c r="D36" s="168"/>
      <c r="E36" s="168"/>
      <c r="F36" s="168"/>
      <c r="G36" s="192"/>
      <c r="H36" s="65"/>
    </row>
    <row r="37" spans="2:8" x14ac:dyDescent="0.3">
      <c r="B37" s="75" t="s">
        <v>22</v>
      </c>
      <c r="C37" s="168"/>
      <c r="D37" s="168"/>
      <c r="E37" s="168"/>
      <c r="F37" s="168"/>
      <c r="G37" s="192"/>
      <c r="H37" s="65"/>
    </row>
    <row r="38" spans="2:8" x14ac:dyDescent="0.3">
      <c r="B38" s="83" t="s">
        <v>23</v>
      </c>
      <c r="C38" s="168">
        <f>'Fig 5.9'!C39</f>
        <v>0</v>
      </c>
      <c r="D38" s="168">
        <f>'Fig 5.9'!D39</f>
        <v>0</v>
      </c>
      <c r="E38" s="168">
        <f>'Fig 5.9'!E39</f>
        <v>0</v>
      </c>
      <c r="F38" s="168">
        <f>'Fig 5.9'!F39</f>
        <v>0</v>
      </c>
      <c r="G38" s="192">
        <f>'Fig 5.9'!G39</f>
        <v>0</v>
      </c>
      <c r="H38" s="65"/>
    </row>
    <row r="39" spans="2:8" x14ac:dyDescent="0.3">
      <c r="B39" s="83" t="s">
        <v>24</v>
      </c>
      <c r="C39" s="168">
        <f>'Fig 5.9'!C40</f>
        <v>0</v>
      </c>
      <c r="D39" s="168">
        <f>'Fig 5.9'!D40</f>
        <v>0</v>
      </c>
      <c r="E39" s="168">
        <f>'Fig 5.9'!E40</f>
        <v>0</v>
      </c>
      <c r="F39" s="168">
        <f>'Fig 5.9'!F40</f>
        <v>0</v>
      </c>
      <c r="G39" s="192">
        <f>'Fig 5.9'!G40</f>
        <v>0</v>
      </c>
      <c r="H39" s="65"/>
    </row>
    <row r="40" spans="2:8" x14ac:dyDescent="0.3">
      <c r="B40" s="83" t="s">
        <v>25</v>
      </c>
      <c r="C40" s="168">
        <f>'Fig 5.9'!C41</f>
        <v>0</v>
      </c>
      <c r="D40" s="168">
        <f>'Fig 5.9'!D41</f>
        <v>0</v>
      </c>
      <c r="E40" s="168">
        <f>'Fig 5.9'!E41</f>
        <v>0</v>
      </c>
      <c r="F40" s="168">
        <f>'Fig 5.9'!F41</f>
        <v>0</v>
      </c>
      <c r="G40" s="192">
        <f>'Fig 5.9'!G41</f>
        <v>0</v>
      </c>
      <c r="H40" s="65"/>
    </row>
    <row r="41" spans="2:8" x14ac:dyDescent="0.3">
      <c r="B41" s="76"/>
      <c r="C41" s="168"/>
      <c r="D41" s="168"/>
      <c r="E41" s="168"/>
      <c r="F41" s="168"/>
      <c r="G41" s="192"/>
      <c r="H41" s="65"/>
    </row>
    <row r="42" spans="2:8" x14ac:dyDescent="0.3">
      <c r="B42" s="90" t="s">
        <v>21</v>
      </c>
      <c r="C42" s="180">
        <f>'Fig 5.9'!C43</f>
        <v>0</v>
      </c>
      <c r="D42" s="180">
        <f>'Fig 5.9'!D43</f>
        <v>0</v>
      </c>
      <c r="E42" s="180">
        <f>'Fig 5.9'!E43</f>
        <v>0</v>
      </c>
      <c r="F42" s="180">
        <f>'Fig 5.9'!F43</f>
        <v>0</v>
      </c>
      <c r="G42" s="180">
        <f>'Fig 5.9'!G43</f>
        <v>0</v>
      </c>
      <c r="H42" s="65"/>
    </row>
    <row r="43" spans="2:8" x14ac:dyDescent="0.3">
      <c r="B43" s="89"/>
      <c r="C43" s="168"/>
      <c r="D43" s="168"/>
      <c r="E43" s="168"/>
      <c r="F43" s="168"/>
      <c r="G43" s="192"/>
      <c r="H43" s="65"/>
    </row>
    <row r="44" spans="2:8" ht="20.25" customHeight="1" thickBot="1" x14ac:dyDescent="0.35">
      <c r="B44" s="81" t="s">
        <v>101</v>
      </c>
      <c r="C44" s="273"/>
      <c r="D44" s="273"/>
      <c r="E44" s="273"/>
      <c r="F44" s="273"/>
      <c r="G44" s="273"/>
      <c r="H44" s="202"/>
    </row>
    <row r="45" spans="2:8" ht="12.5" thickTop="1" x14ac:dyDescent="0.3">
      <c r="G45" s="41"/>
    </row>
    <row r="46" spans="2:8" x14ac:dyDescent="0.3">
      <c r="G46" s="41"/>
    </row>
    <row r="47" spans="2:8" x14ac:dyDescent="0.3">
      <c r="C47" s="47"/>
      <c r="D47" s="47"/>
      <c r="E47" s="47"/>
      <c r="F47" s="47"/>
      <c r="G47" s="186"/>
    </row>
    <row r="48" spans="2:8" x14ac:dyDescent="0.3">
      <c r="C48" s="47"/>
      <c r="D48" s="47"/>
      <c r="E48" s="47"/>
      <c r="F48" s="47"/>
      <c r="G48" s="186"/>
    </row>
    <row r="49" spans="7:7" x14ac:dyDescent="0.3">
      <c r="G49" s="41"/>
    </row>
    <row r="50" spans="7:7" x14ac:dyDescent="0.3">
      <c r="G50" s="41"/>
    </row>
    <row r="51" spans="7:7" x14ac:dyDescent="0.3">
      <c r="G51" s="41"/>
    </row>
    <row r="52" spans="7:7" x14ac:dyDescent="0.3">
      <c r="G52" s="41"/>
    </row>
    <row r="53" spans="7:7" x14ac:dyDescent="0.3">
      <c r="G53" s="41"/>
    </row>
    <row r="54" spans="7:7" x14ac:dyDescent="0.3">
      <c r="G54" s="41"/>
    </row>
    <row r="55" spans="7:7" x14ac:dyDescent="0.3">
      <c r="G55" s="41"/>
    </row>
    <row r="56" spans="7:7" x14ac:dyDescent="0.3">
      <c r="G56" s="41"/>
    </row>
    <row r="57" spans="7:7" x14ac:dyDescent="0.3">
      <c r="G57" s="41"/>
    </row>
    <row r="58" spans="7:7" x14ac:dyDescent="0.3">
      <c r="G58" s="41"/>
    </row>
    <row r="59" spans="7:7" x14ac:dyDescent="0.3">
      <c r="G59" s="41"/>
    </row>
    <row r="60" spans="7:7" x14ac:dyDescent="0.3">
      <c r="G60" s="41"/>
    </row>
    <row r="61" spans="7:7" x14ac:dyDescent="0.3">
      <c r="G61" s="41"/>
    </row>
    <row r="62" spans="7:7" x14ac:dyDescent="0.3">
      <c r="G62" s="41"/>
    </row>
    <row r="63" spans="7:7" x14ac:dyDescent="0.3">
      <c r="G63" s="41"/>
    </row>
    <row r="64" spans="7:7" x14ac:dyDescent="0.3">
      <c r="G64" s="41"/>
    </row>
    <row r="65" spans="7:7" x14ac:dyDescent="0.3">
      <c r="G65" s="41"/>
    </row>
    <row r="66" spans="7:7" x14ac:dyDescent="0.3">
      <c r="G66" s="41"/>
    </row>
    <row r="67" spans="7:7" x14ac:dyDescent="0.3">
      <c r="G67" s="41"/>
    </row>
    <row r="68" spans="7:7" x14ac:dyDescent="0.3">
      <c r="G68" s="41"/>
    </row>
    <row r="69" spans="7:7" x14ac:dyDescent="0.3">
      <c r="G69" s="41"/>
    </row>
  </sheetData>
  <mergeCells count="1">
    <mergeCell ref="B9:H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68"/>
  <sheetViews>
    <sheetView workbookViewId="0"/>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16384" width="9.08984375" style="4"/>
  </cols>
  <sheetData>
    <row r="2" spans="2:8" x14ac:dyDescent="0.3">
      <c r="B2" s="78" t="s">
        <v>75</v>
      </c>
      <c r="C2" s="80" t="s">
        <v>69</v>
      </c>
      <c r="D2" s="80" t="s">
        <v>70</v>
      </c>
      <c r="E2" s="80" t="s">
        <v>71</v>
      </c>
      <c r="F2" s="80" t="s">
        <v>72</v>
      </c>
      <c r="G2" s="80" t="s">
        <v>73</v>
      </c>
    </row>
    <row r="3" spans="2:8" x14ac:dyDescent="0.3">
      <c r="B3" s="79" t="s">
        <v>144</v>
      </c>
      <c r="C3" s="31">
        <v>0</v>
      </c>
      <c r="D3" s="31">
        <v>0.02</v>
      </c>
      <c r="E3" s="31">
        <v>4.9299999999999997E-2</v>
      </c>
      <c r="F3" s="31">
        <v>2.2499999999999999E-2</v>
      </c>
      <c r="G3" s="31">
        <v>6.7000000000000002E-3</v>
      </c>
    </row>
    <row r="4" spans="2:8" x14ac:dyDescent="0.3">
      <c r="B4" s="150" t="s">
        <v>78</v>
      </c>
      <c r="C4" s="33">
        <v>0</v>
      </c>
      <c r="D4" s="31">
        <v>0.01</v>
      </c>
      <c r="E4" s="31">
        <v>1.4999999999999999E-2</v>
      </c>
      <c r="F4" s="31">
        <v>0.02</v>
      </c>
      <c r="G4" s="31">
        <v>0.03</v>
      </c>
    </row>
    <row r="5" spans="2:8" x14ac:dyDescent="0.3">
      <c r="B5" s="150" t="s">
        <v>100</v>
      </c>
      <c r="C5" s="31">
        <v>0.01</v>
      </c>
      <c r="D5" s="31">
        <v>0.01</v>
      </c>
      <c r="E5" s="31">
        <v>0.01</v>
      </c>
      <c r="F5" s="31">
        <v>0.01</v>
      </c>
      <c r="G5" s="31">
        <v>0.01</v>
      </c>
    </row>
    <row r="6" spans="2:8" x14ac:dyDescent="0.3">
      <c r="B6" s="150" t="s">
        <v>76</v>
      </c>
      <c r="C6" s="31">
        <v>0</v>
      </c>
      <c r="D6" s="31">
        <v>0.04</v>
      </c>
      <c r="E6" s="31">
        <v>0.04</v>
      </c>
      <c r="F6" s="31">
        <v>0.04</v>
      </c>
      <c r="G6" s="31">
        <v>0.04</v>
      </c>
    </row>
    <row r="7" spans="2:8" x14ac:dyDescent="0.3">
      <c r="B7" s="150" t="s">
        <v>77</v>
      </c>
      <c r="C7" s="31">
        <v>0.1</v>
      </c>
      <c r="D7" s="31">
        <v>0.1</v>
      </c>
      <c r="E7" s="31">
        <v>0.1</v>
      </c>
      <c r="F7" s="31">
        <v>0.1</v>
      </c>
      <c r="G7" s="31">
        <v>0.1</v>
      </c>
    </row>
    <row r="8" spans="2:8" ht="12.5" thickBot="1" x14ac:dyDescent="0.35">
      <c r="C8" s="15"/>
    </row>
    <row r="9" spans="2:8" ht="15" customHeight="1" thickTop="1" thickBot="1" x14ac:dyDescent="0.35">
      <c r="B9" s="411" t="s">
        <v>3</v>
      </c>
      <c r="C9" s="412"/>
      <c r="D9" s="412"/>
      <c r="E9" s="412"/>
      <c r="F9" s="412"/>
      <c r="G9" s="412"/>
      <c r="H9" s="413"/>
    </row>
    <row r="10" spans="2:8" ht="12" customHeight="1" thickTop="1" x14ac:dyDescent="0.3">
      <c r="B10" s="207"/>
      <c r="C10" s="208"/>
      <c r="D10" s="208"/>
      <c r="E10" s="208"/>
      <c r="F10" s="208"/>
      <c r="G10" s="208"/>
      <c r="H10" s="209"/>
    </row>
    <row r="11" spans="2:8" ht="12" customHeight="1" x14ac:dyDescent="0.3">
      <c r="B11" s="71"/>
      <c r="C11" s="72" t="s">
        <v>69</v>
      </c>
      <c r="D11" s="72" t="s">
        <v>70</v>
      </c>
      <c r="E11" s="72" t="s">
        <v>71</v>
      </c>
      <c r="F11" s="72" t="s">
        <v>72</v>
      </c>
      <c r="G11" s="72" t="s">
        <v>73</v>
      </c>
      <c r="H11" s="65"/>
    </row>
    <row r="12" spans="2:8" x14ac:dyDescent="0.3">
      <c r="B12" s="77" t="s">
        <v>16</v>
      </c>
      <c r="C12" s="91"/>
      <c r="D12" s="91"/>
      <c r="E12" s="91"/>
      <c r="F12" s="91"/>
      <c r="G12" s="91"/>
      <c r="H12" s="65"/>
    </row>
    <row r="13" spans="2:8" x14ac:dyDescent="0.3">
      <c r="B13" s="89"/>
      <c r="C13" s="92"/>
      <c r="D13" s="92"/>
      <c r="E13" s="92"/>
      <c r="F13" s="92"/>
      <c r="G13" s="72"/>
      <c r="H13" s="65"/>
    </row>
    <row r="14" spans="2:8" x14ac:dyDescent="0.3">
      <c r="B14" s="75" t="s">
        <v>8</v>
      </c>
      <c r="C14" s="74"/>
      <c r="D14" s="74"/>
      <c r="E14" s="74"/>
      <c r="F14" s="74"/>
      <c r="G14" s="105"/>
      <c r="H14" s="65"/>
    </row>
    <row r="15" spans="2:8" x14ac:dyDescent="0.3">
      <c r="B15" s="83" t="s">
        <v>2</v>
      </c>
      <c r="C15" s="168">
        <f>'Fig 5.10'!C15</f>
        <v>0</v>
      </c>
      <c r="D15" s="168">
        <f>'Fig 5.10'!D15</f>
        <v>0</v>
      </c>
      <c r="E15" s="168">
        <f>'Fig 5.10'!E15</f>
        <v>0</v>
      </c>
      <c r="F15" s="168">
        <f>'Fig 5.10'!F15</f>
        <v>0</v>
      </c>
      <c r="G15" s="180">
        <f>'Fig 5.10'!G15</f>
        <v>0</v>
      </c>
      <c r="H15" s="65"/>
    </row>
    <row r="16" spans="2:8" x14ac:dyDescent="0.3">
      <c r="B16" s="83" t="s">
        <v>4</v>
      </c>
      <c r="C16" s="175">
        <f>'Fig 5.10'!C16</f>
        <v>0</v>
      </c>
      <c r="D16" s="175">
        <f>'Fig 5.10'!D16</f>
        <v>0</v>
      </c>
      <c r="E16" s="175">
        <f>'Fig 5.10'!E16</f>
        <v>0</v>
      </c>
      <c r="F16" s="175">
        <f>'Fig 5.10'!F16</f>
        <v>0</v>
      </c>
      <c r="G16" s="201">
        <f>'Fig 5.10'!G16</f>
        <v>0</v>
      </c>
      <c r="H16" s="65"/>
    </row>
    <row r="17" spans="2:8" x14ac:dyDescent="0.3">
      <c r="B17" s="83" t="s">
        <v>5</v>
      </c>
      <c r="C17" s="168">
        <f>'Fig 5.10'!C17</f>
        <v>0</v>
      </c>
      <c r="D17" s="168">
        <f>'Fig 5.10'!D17</f>
        <v>0</v>
      </c>
      <c r="E17" s="168">
        <f>'Fig 5.10'!E17</f>
        <v>0</v>
      </c>
      <c r="F17" s="168">
        <f>'Fig 5.10'!F17</f>
        <v>0</v>
      </c>
      <c r="G17" s="192">
        <f>'Fig 5.10'!G17</f>
        <v>0</v>
      </c>
      <c r="H17" s="65"/>
    </row>
    <row r="18" spans="2:8" x14ac:dyDescent="0.3">
      <c r="B18" s="83" t="s">
        <v>6</v>
      </c>
      <c r="C18" s="175">
        <f>'Fig 5.10'!C18</f>
        <v>0</v>
      </c>
      <c r="D18" s="175">
        <f>'Fig 5.10'!D18</f>
        <v>0</v>
      </c>
      <c r="E18" s="175">
        <f>'Fig 5.10'!E18</f>
        <v>0</v>
      </c>
      <c r="F18" s="175">
        <f>'Fig 5.10'!F18</f>
        <v>0</v>
      </c>
      <c r="G18" s="201">
        <f>'Fig 5.10'!G18</f>
        <v>0</v>
      </c>
      <c r="H18" s="65"/>
    </row>
    <row r="19" spans="2:8" x14ac:dyDescent="0.3">
      <c r="B19" s="83" t="s">
        <v>7</v>
      </c>
      <c r="C19" s="168">
        <f>'Fig 5.10'!C19</f>
        <v>0</v>
      </c>
      <c r="D19" s="168">
        <f>'Fig 5.10'!D19</f>
        <v>0</v>
      </c>
      <c r="E19" s="168">
        <f>'Fig 5.10'!E19</f>
        <v>0</v>
      </c>
      <c r="F19" s="168">
        <f>'Fig 5.10'!F19</f>
        <v>0</v>
      </c>
      <c r="G19" s="192">
        <f>'Fig 5.10'!G19</f>
        <v>0</v>
      </c>
      <c r="H19" s="65"/>
    </row>
    <row r="20" spans="2:8" x14ac:dyDescent="0.3">
      <c r="B20" s="71"/>
      <c r="C20" s="168"/>
      <c r="D20" s="168"/>
      <c r="E20" s="168"/>
      <c r="F20" s="168"/>
      <c r="G20" s="192"/>
      <c r="H20" s="65"/>
    </row>
    <row r="21" spans="2:8" x14ac:dyDescent="0.3">
      <c r="B21" s="75" t="s">
        <v>9</v>
      </c>
      <c r="C21" s="168"/>
      <c r="D21" s="168"/>
      <c r="E21" s="168"/>
      <c r="F21" s="168"/>
      <c r="G21" s="192"/>
      <c r="H21" s="65"/>
    </row>
    <row r="22" spans="2:8" x14ac:dyDescent="0.3">
      <c r="B22" s="83" t="s">
        <v>10</v>
      </c>
      <c r="C22" s="168">
        <f>'Fig 5.10'!C22</f>
        <v>0</v>
      </c>
      <c r="D22" s="168">
        <f>'Fig 5.10'!D22</f>
        <v>0</v>
      </c>
      <c r="E22" s="168">
        <f>'Fig 5.10'!E22</f>
        <v>0</v>
      </c>
      <c r="F22" s="168">
        <f>'Fig 5.10'!F22</f>
        <v>0</v>
      </c>
      <c r="G22" s="192">
        <f>'Fig 5.10'!G22</f>
        <v>0</v>
      </c>
      <c r="H22" s="65"/>
    </row>
    <row r="23" spans="2:8" x14ac:dyDescent="0.3">
      <c r="B23" s="83" t="s">
        <v>11</v>
      </c>
      <c r="C23" s="168">
        <f>'Fig 5.10'!C23</f>
        <v>0</v>
      </c>
      <c r="D23" s="168">
        <f>'Fig 5.10'!D23</f>
        <v>0</v>
      </c>
      <c r="E23" s="168">
        <f>'Fig 5.10'!E23</f>
        <v>0</v>
      </c>
      <c r="F23" s="168">
        <f>'Fig 5.10'!F23</f>
        <v>0</v>
      </c>
      <c r="G23" s="192">
        <f>'Fig 5.10'!G23</f>
        <v>0</v>
      </c>
      <c r="H23" s="65"/>
    </row>
    <row r="24" spans="2:8" x14ac:dyDescent="0.3">
      <c r="B24" s="71"/>
      <c r="C24" s="168"/>
      <c r="D24" s="168"/>
      <c r="E24" s="168"/>
      <c r="F24" s="168"/>
      <c r="G24" s="192"/>
      <c r="H24" s="65"/>
    </row>
    <row r="25" spans="2:8" x14ac:dyDescent="0.3">
      <c r="B25" s="83" t="s">
        <v>12</v>
      </c>
      <c r="C25" s="168">
        <f>'Fig 5.10'!C25</f>
        <v>0</v>
      </c>
      <c r="D25" s="168">
        <f>'Fig 5.10'!D25</f>
        <v>0</v>
      </c>
      <c r="E25" s="168">
        <f>'Fig 5.10'!E25</f>
        <v>0</v>
      </c>
      <c r="F25" s="168">
        <f>'Fig 5.10'!F25</f>
        <v>0</v>
      </c>
      <c r="G25" s="192">
        <f>'Fig 5.10'!G25</f>
        <v>0</v>
      </c>
      <c r="H25" s="65"/>
    </row>
    <row r="26" spans="2:8" x14ac:dyDescent="0.3">
      <c r="B26" s="71"/>
      <c r="C26" s="168"/>
      <c r="D26" s="168"/>
      <c r="E26" s="168"/>
      <c r="F26" s="168"/>
      <c r="G26" s="192"/>
      <c r="H26" s="65"/>
    </row>
    <row r="27" spans="2:8" x14ac:dyDescent="0.3">
      <c r="B27" s="83" t="s">
        <v>13</v>
      </c>
      <c r="C27" s="168">
        <f>'Fig 5.10'!C27</f>
        <v>0</v>
      </c>
      <c r="D27" s="168">
        <f>'Fig 5.10'!D27</f>
        <v>0</v>
      </c>
      <c r="E27" s="168">
        <f>'Fig 5.10'!E27</f>
        <v>0</v>
      </c>
      <c r="F27" s="168">
        <f>'Fig 5.10'!F27</f>
        <v>0</v>
      </c>
      <c r="G27" s="192">
        <f>'Fig 5.10'!G27</f>
        <v>0</v>
      </c>
      <c r="H27" s="65"/>
    </row>
    <row r="28" spans="2:8" x14ac:dyDescent="0.3">
      <c r="B28" s="83" t="s">
        <v>14</v>
      </c>
      <c r="C28" s="175">
        <f>'Fig 5.10'!C28</f>
        <v>0</v>
      </c>
      <c r="D28" s="175">
        <f>'Fig 5.10'!D28</f>
        <v>0</v>
      </c>
      <c r="E28" s="175">
        <f>'Fig 5.10'!E28</f>
        <v>0</v>
      </c>
      <c r="F28" s="175">
        <f>'Fig 5.10'!F28</f>
        <v>0</v>
      </c>
      <c r="G28" s="201">
        <f>'Fig 5.10'!G28</f>
        <v>0</v>
      </c>
      <c r="H28" s="65"/>
    </row>
    <row r="29" spans="2:8" x14ac:dyDescent="0.3">
      <c r="B29" s="83" t="s">
        <v>15</v>
      </c>
      <c r="C29" s="168">
        <f>'Fig 5.10'!C29</f>
        <v>0</v>
      </c>
      <c r="D29" s="168">
        <f>'Fig 5.10'!D29</f>
        <v>0</v>
      </c>
      <c r="E29" s="168">
        <f>'Fig 5.10'!E29</f>
        <v>0</v>
      </c>
      <c r="F29" s="168">
        <f>'Fig 5.10'!F29</f>
        <v>0</v>
      </c>
      <c r="G29" s="192">
        <f>'Fig 5.10'!G29</f>
        <v>0</v>
      </c>
      <c r="H29" s="65"/>
    </row>
    <row r="30" spans="2:8" x14ac:dyDescent="0.3">
      <c r="B30" s="71"/>
      <c r="C30" s="168"/>
      <c r="D30" s="168"/>
      <c r="E30" s="168"/>
      <c r="F30" s="168"/>
      <c r="G30" s="192"/>
      <c r="H30" s="65"/>
    </row>
    <row r="31" spans="2:8" x14ac:dyDescent="0.3">
      <c r="B31" s="77" t="s">
        <v>17</v>
      </c>
      <c r="C31" s="168"/>
      <c r="D31" s="168"/>
      <c r="E31" s="168"/>
      <c r="F31" s="168"/>
      <c r="G31" s="192"/>
      <c r="H31" s="65"/>
    </row>
    <row r="32" spans="2:8" x14ac:dyDescent="0.3">
      <c r="B32" s="89"/>
      <c r="C32" s="168"/>
      <c r="D32" s="168"/>
      <c r="E32" s="168"/>
      <c r="F32" s="168"/>
      <c r="G32" s="192"/>
      <c r="H32" s="65"/>
    </row>
    <row r="33" spans="2:8" x14ac:dyDescent="0.3">
      <c r="B33" s="75" t="s">
        <v>18</v>
      </c>
      <c r="C33" s="168"/>
      <c r="D33" s="168"/>
      <c r="E33" s="168"/>
      <c r="F33" s="168"/>
      <c r="G33" s="192"/>
      <c r="H33" s="65"/>
    </row>
    <row r="34" spans="2:8" x14ac:dyDescent="0.3">
      <c r="B34" s="83" t="s">
        <v>19</v>
      </c>
      <c r="C34" s="168">
        <f>'Fig 5.10'!C34</f>
        <v>0</v>
      </c>
      <c r="D34" s="168">
        <f>'Fig 5.10'!D34</f>
        <v>0</v>
      </c>
      <c r="E34" s="168">
        <f>'Fig 5.10'!E34</f>
        <v>0</v>
      </c>
      <c r="F34" s="168">
        <f>'Fig 5.10'!F34</f>
        <v>0</v>
      </c>
      <c r="G34" s="192">
        <f>'Fig 5.10'!G34</f>
        <v>0</v>
      </c>
      <c r="H34" s="65"/>
    </row>
    <row r="35" spans="2:8" x14ac:dyDescent="0.3">
      <c r="B35" s="90" t="s">
        <v>20</v>
      </c>
      <c r="C35" s="168">
        <f>'Fig 5.10'!C35</f>
        <v>0</v>
      </c>
      <c r="D35" s="168">
        <f>'Fig 5.10'!D35</f>
        <v>0</v>
      </c>
      <c r="E35" s="168">
        <f>'Fig 5.10'!E35</f>
        <v>0</v>
      </c>
      <c r="F35" s="168">
        <f>'Fig 5.10'!F35</f>
        <v>0</v>
      </c>
      <c r="G35" s="192">
        <f>'Fig 5.10'!G35</f>
        <v>0</v>
      </c>
      <c r="H35" s="65"/>
    </row>
    <row r="36" spans="2:8" x14ac:dyDescent="0.3">
      <c r="B36" s="71"/>
      <c r="C36" s="168"/>
      <c r="D36" s="168"/>
      <c r="E36" s="168"/>
      <c r="F36" s="168"/>
      <c r="G36" s="192"/>
      <c r="H36" s="65"/>
    </row>
    <row r="37" spans="2:8" x14ac:dyDescent="0.3">
      <c r="B37" s="75" t="s">
        <v>22</v>
      </c>
      <c r="C37" s="168"/>
      <c r="D37" s="168"/>
      <c r="E37" s="168"/>
      <c r="F37" s="168"/>
      <c r="G37" s="192"/>
      <c r="H37" s="65"/>
    </row>
    <row r="38" spans="2:8" x14ac:dyDescent="0.3">
      <c r="B38" s="83" t="s">
        <v>23</v>
      </c>
      <c r="C38" s="168">
        <f>'Fig 5.10'!C38</f>
        <v>0</v>
      </c>
      <c r="D38" s="168">
        <f>'Fig 5.10'!D38</f>
        <v>0</v>
      </c>
      <c r="E38" s="168">
        <f>'Fig 5.10'!E38</f>
        <v>0</v>
      </c>
      <c r="F38" s="168">
        <f>'Fig 5.10'!F38</f>
        <v>0</v>
      </c>
      <c r="G38" s="192">
        <f>'Fig 5.10'!G38</f>
        <v>0</v>
      </c>
      <c r="H38" s="65"/>
    </row>
    <row r="39" spans="2:8" x14ac:dyDescent="0.3">
      <c r="B39" s="83" t="s">
        <v>24</v>
      </c>
      <c r="C39" s="168">
        <f>'Fig 5.10'!C39</f>
        <v>0</v>
      </c>
      <c r="D39" s="168">
        <f>'Fig 5.10'!D39</f>
        <v>0</v>
      </c>
      <c r="E39" s="168">
        <f>'Fig 5.10'!E39</f>
        <v>0</v>
      </c>
      <c r="F39" s="168">
        <f>'Fig 5.10'!F39</f>
        <v>0</v>
      </c>
      <c r="G39" s="192">
        <f>'Fig 5.10'!G39</f>
        <v>0</v>
      </c>
      <c r="H39" s="65"/>
    </row>
    <row r="40" spans="2:8" x14ac:dyDescent="0.3">
      <c r="B40" s="83" t="s">
        <v>25</v>
      </c>
      <c r="C40" s="168">
        <f>'Fig 5.10'!C40</f>
        <v>0</v>
      </c>
      <c r="D40" s="168">
        <f>'Fig 5.10'!D40</f>
        <v>0</v>
      </c>
      <c r="E40" s="168">
        <f>'Fig 5.10'!E40</f>
        <v>0</v>
      </c>
      <c r="F40" s="168">
        <f>'Fig 5.10'!F40</f>
        <v>0</v>
      </c>
      <c r="G40" s="192">
        <f>'Fig 5.10'!G40</f>
        <v>0</v>
      </c>
      <c r="H40" s="65"/>
    </row>
    <row r="41" spans="2:8" x14ac:dyDescent="0.3">
      <c r="B41" s="76"/>
      <c r="C41" s="168"/>
      <c r="D41" s="168"/>
      <c r="E41" s="168"/>
      <c r="F41" s="168"/>
      <c r="G41" s="192"/>
      <c r="H41" s="65"/>
    </row>
    <row r="42" spans="2:8" x14ac:dyDescent="0.3">
      <c r="B42" s="90" t="s">
        <v>21</v>
      </c>
      <c r="C42" s="180">
        <f>'Fig 5.10'!C42</f>
        <v>0</v>
      </c>
      <c r="D42" s="180">
        <f>'Fig 5.10'!D42</f>
        <v>0</v>
      </c>
      <c r="E42" s="180">
        <f>'Fig 5.10'!E42</f>
        <v>0</v>
      </c>
      <c r="F42" s="180">
        <f>'Fig 5.10'!F42</f>
        <v>0</v>
      </c>
      <c r="G42" s="180">
        <f>'Fig 5.10'!G42</f>
        <v>0</v>
      </c>
      <c r="H42" s="65"/>
    </row>
    <row r="43" spans="2:8" x14ac:dyDescent="0.3">
      <c r="B43" s="89"/>
      <c r="C43" s="168"/>
      <c r="D43" s="168"/>
      <c r="E43" s="168"/>
      <c r="F43" s="168"/>
      <c r="G43" s="192"/>
      <c r="H43" s="65"/>
    </row>
    <row r="44" spans="2:8" ht="12" customHeight="1" x14ac:dyDescent="0.3">
      <c r="B44" s="90" t="s">
        <v>101</v>
      </c>
      <c r="C44" s="180">
        <f>'Fig 5.10'!C44</f>
        <v>0</v>
      </c>
      <c r="D44" s="180">
        <f>'Fig 5.10'!D44</f>
        <v>0</v>
      </c>
      <c r="E44" s="180">
        <f>'Fig 5.10'!E44</f>
        <v>0</v>
      </c>
      <c r="F44" s="180">
        <f>'Fig 5.10'!F44</f>
        <v>0</v>
      </c>
      <c r="G44" s="180">
        <f>'Fig 5.10'!G44</f>
        <v>0</v>
      </c>
      <c r="H44" s="65"/>
    </row>
    <row r="45" spans="2:8" ht="12" customHeight="1" x14ac:dyDescent="0.3">
      <c r="B45" s="71"/>
      <c r="C45" s="168"/>
      <c r="D45" s="168"/>
      <c r="E45" s="168"/>
      <c r="F45" s="168"/>
      <c r="G45" s="192"/>
      <c r="H45" s="65"/>
    </row>
    <row r="46" spans="2:8" ht="12" customHeight="1" x14ac:dyDescent="0.3">
      <c r="B46" s="77" t="s">
        <v>27</v>
      </c>
      <c r="C46" s="168"/>
      <c r="D46" s="168"/>
      <c r="E46" s="168"/>
      <c r="F46" s="168"/>
      <c r="G46" s="192"/>
      <c r="H46" s="65"/>
    </row>
    <row r="47" spans="2:8" ht="12" customHeight="1" x14ac:dyDescent="0.3">
      <c r="B47" s="71"/>
      <c r="C47" s="168"/>
      <c r="D47" s="168"/>
      <c r="E47" s="168"/>
      <c r="F47" s="168"/>
      <c r="G47" s="192"/>
      <c r="H47" s="65"/>
    </row>
    <row r="48" spans="2:8" ht="12" customHeight="1" x14ac:dyDescent="0.3">
      <c r="B48" s="77" t="s">
        <v>28</v>
      </c>
      <c r="C48" s="271"/>
      <c r="D48" s="271"/>
      <c r="E48" s="271"/>
      <c r="F48" s="271"/>
      <c r="G48" s="272"/>
      <c r="H48" s="65"/>
    </row>
    <row r="49" spans="2:8" ht="12" customHeight="1" x14ac:dyDescent="0.3">
      <c r="B49" s="77" t="s">
        <v>29</v>
      </c>
      <c r="C49" s="271"/>
      <c r="D49" s="271"/>
      <c r="E49" s="271"/>
      <c r="F49" s="271"/>
      <c r="G49" s="272"/>
      <c r="H49" s="65"/>
    </row>
    <row r="50" spans="2:8" ht="12" customHeight="1" x14ac:dyDescent="0.3">
      <c r="B50" s="77" t="s">
        <v>102</v>
      </c>
      <c r="C50" s="257"/>
      <c r="D50" s="257"/>
      <c r="E50" s="257"/>
      <c r="F50" s="257"/>
      <c r="G50" s="258"/>
      <c r="H50" s="65"/>
    </row>
    <row r="51" spans="2:8" ht="12" customHeight="1" x14ac:dyDescent="0.3">
      <c r="B51" s="83"/>
      <c r="C51" s="168"/>
      <c r="D51" s="168"/>
      <c r="E51" s="168"/>
      <c r="F51" s="168"/>
      <c r="G51" s="192"/>
      <c r="H51" s="65"/>
    </row>
    <row r="52" spans="2:8" ht="20.25" customHeight="1" thickBot="1" x14ac:dyDescent="0.35">
      <c r="B52" s="94" t="s">
        <v>105</v>
      </c>
      <c r="C52" s="273"/>
      <c r="D52" s="273"/>
      <c r="E52" s="273"/>
      <c r="F52" s="273"/>
      <c r="G52" s="273"/>
      <c r="H52" s="202"/>
    </row>
    <row r="53" spans="2:8" ht="12.5" thickTop="1" x14ac:dyDescent="0.3">
      <c r="G53" s="41"/>
    </row>
    <row r="54" spans="2:8" x14ac:dyDescent="0.3">
      <c r="G54" s="41"/>
    </row>
    <row r="55" spans="2:8" x14ac:dyDescent="0.3">
      <c r="G55" s="41"/>
    </row>
    <row r="56" spans="2:8" x14ac:dyDescent="0.3">
      <c r="G56" s="41"/>
    </row>
    <row r="57" spans="2:8" x14ac:dyDescent="0.3">
      <c r="G57" s="41"/>
    </row>
    <row r="58" spans="2:8" x14ac:dyDescent="0.3">
      <c r="G58" s="41"/>
    </row>
    <row r="59" spans="2:8" x14ac:dyDescent="0.3">
      <c r="G59" s="41"/>
    </row>
    <row r="60" spans="2:8" x14ac:dyDescent="0.3">
      <c r="G60" s="41"/>
    </row>
    <row r="61" spans="2:8" x14ac:dyDescent="0.3">
      <c r="G61" s="41"/>
    </row>
    <row r="62" spans="2:8" x14ac:dyDescent="0.3">
      <c r="G62" s="41"/>
    </row>
    <row r="63" spans="2:8" x14ac:dyDescent="0.3">
      <c r="G63" s="41"/>
    </row>
    <row r="64" spans="2:8" x14ac:dyDescent="0.3">
      <c r="G64" s="41"/>
    </row>
    <row r="65" spans="7:7" x14ac:dyDescent="0.3">
      <c r="G65" s="41"/>
    </row>
    <row r="66" spans="7:7" x14ac:dyDescent="0.3">
      <c r="G66" s="41"/>
    </row>
    <row r="67" spans="7:7" x14ac:dyDescent="0.3">
      <c r="G67" s="41"/>
    </row>
    <row r="68" spans="7:7" x14ac:dyDescent="0.3">
      <c r="G68" s="41"/>
    </row>
  </sheetData>
  <mergeCells count="1">
    <mergeCell ref="B9:H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10E6-470A-4835-ADC7-901F75298635}">
  <dimension ref="B2:R29"/>
  <sheetViews>
    <sheetView zoomScaleNormal="100" workbookViewId="0">
      <selection activeCell="A11" sqref="A11"/>
    </sheetView>
  </sheetViews>
  <sheetFormatPr defaultColWidth="9.08984375" defaultRowHeight="12" x14ac:dyDescent="0.3"/>
  <cols>
    <col min="1" max="1" width="9.08984375" style="4"/>
    <col min="2" max="2" width="21.453125" style="4" customWidth="1"/>
    <col min="3" max="3" width="9.54296875" style="26" customWidth="1"/>
    <col min="4" max="4" width="9.54296875" style="25" customWidth="1"/>
    <col min="5" max="7" width="9.54296875" style="26" customWidth="1"/>
    <col min="8" max="8" width="1.7265625" style="4" customWidth="1"/>
    <col min="9" max="16384" width="9.08984375" style="4"/>
  </cols>
  <sheetData>
    <row r="2" spans="2:18" x14ac:dyDescent="0.3">
      <c r="B2" s="149" t="s">
        <v>75</v>
      </c>
    </row>
    <row r="3" spans="2:18" x14ac:dyDescent="0.3">
      <c r="B3" s="414" t="s">
        <v>55</v>
      </c>
      <c r="C3" s="414"/>
      <c r="D3" s="414"/>
    </row>
    <row r="4" spans="2:18" x14ac:dyDescent="0.3">
      <c r="B4" s="150"/>
      <c r="C4" s="239" t="s">
        <v>142</v>
      </c>
      <c r="D4" s="239" t="s">
        <v>139</v>
      </c>
    </row>
    <row r="5" spans="2:18" x14ac:dyDescent="0.3">
      <c r="B5" s="240" t="s">
        <v>37</v>
      </c>
      <c r="C5" s="241">
        <v>0.2</v>
      </c>
      <c r="D5" s="239" t="s">
        <v>140</v>
      </c>
    </row>
    <row r="6" spans="2:18" x14ac:dyDescent="0.3">
      <c r="B6" s="240" t="s">
        <v>115</v>
      </c>
      <c r="C6" s="241">
        <v>0.5</v>
      </c>
      <c r="D6" s="242">
        <v>39</v>
      </c>
    </row>
    <row r="7" spans="2:18" x14ac:dyDescent="0.3">
      <c r="B7" s="240" t="s">
        <v>116</v>
      </c>
      <c r="C7" s="241">
        <v>0.2</v>
      </c>
      <c r="D7" s="242">
        <v>7</v>
      </c>
    </row>
    <row r="8" spans="2:18" x14ac:dyDescent="0.3">
      <c r="B8" s="240" t="s">
        <v>117</v>
      </c>
      <c r="C8" s="241">
        <v>0.1</v>
      </c>
      <c r="D8" s="242">
        <v>3</v>
      </c>
    </row>
    <row r="9" spans="2:18" x14ac:dyDescent="0.3">
      <c r="B9" s="243"/>
      <c r="C9" s="244">
        <f>SUM(C5:C8)</f>
        <v>0.99999999999999989</v>
      </c>
      <c r="D9" s="26"/>
    </row>
    <row r="10" spans="2:18" ht="12.5" thickBot="1" x14ac:dyDescent="0.35">
      <c r="B10" s="245"/>
    </row>
    <row r="11" spans="2:18" s="95" customFormat="1" ht="15" customHeight="1" thickTop="1" thickBot="1" x14ac:dyDescent="0.4">
      <c r="B11" s="411" t="s">
        <v>120</v>
      </c>
      <c r="C11" s="412"/>
      <c r="D11" s="412"/>
      <c r="E11" s="412"/>
      <c r="F11" s="412"/>
      <c r="G11" s="412"/>
      <c r="H11" s="413"/>
      <c r="K11" s="96"/>
      <c r="L11" s="96"/>
      <c r="M11" s="96"/>
      <c r="N11" s="96"/>
      <c r="O11" s="96"/>
      <c r="P11" s="96"/>
      <c r="Q11" s="96"/>
      <c r="R11" s="96"/>
    </row>
    <row r="12" spans="2:18" ht="12.5" thickTop="1" x14ac:dyDescent="0.3">
      <c r="B12" s="71"/>
      <c r="C12" s="72"/>
      <c r="D12" s="72"/>
      <c r="E12" s="72"/>
      <c r="F12" s="72"/>
      <c r="G12" s="185"/>
      <c r="H12" s="65"/>
      <c r="K12" s="16"/>
      <c r="L12" s="16"/>
      <c r="M12" s="16"/>
      <c r="N12" s="16"/>
      <c r="O12" s="16"/>
      <c r="P12" s="16"/>
      <c r="Q12" s="16"/>
      <c r="R12" s="16"/>
    </row>
    <row r="13" spans="2:18" x14ac:dyDescent="0.3">
      <c r="B13" s="77" t="s">
        <v>31</v>
      </c>
      <c r="C13" s="91"/>
      <c r="D13" s="91"/>
      <c r="E13" s="91"/>
      <c r="F13" s="91"/>
      <c r="G13" s="91"/>
      <c r="H13" s="65"/>
      <c r="K13" s="17"/>
      <c r="L13" s="16"/>
      <c r="M13" s="16"/>
      <c r="N13" s="16"/>
      <c r="O13" s="16"/>
      <c r="P13" s="16"/>
      <c r="Q13" s="16"/>
      <c r="R13" s="16"/>
    </row>
    <row r="14" spans="2:18" ht="3.75" customHeight="1" x14ac:dyDescent="0.3">
      <c r="B14" s="99"/>
      <c r="C14" s="100"/>
      <c r="D14" s="100"/>
      <c r="E14" s="100"/>
      <c r="F14" s="100"/>
      <c r="G14" s="100"/>
      <c r="H14" s="65"/>
      <c r="K14" s="16"/>
      <c r="L14" s="16"/>
      <c r="M14" s="16"/>
      <c r="N14" s="16"/>
      <c r="O14" s="16"/>
      <c r="P14" s="16"/>
      <c r="Q14" s="16"/>
      <c r="R14" s="16"/>
    </row>
    <row r="15" spans="2:18" x14ac:dyDescent="0.3">
      <c r="B15" s="98" t="s">
        <v>48</v>
      </c>
      <c r="C15" s="296"/>
      <c r="D15" s="102"/>
      <c r="E15" s="103"/>
      <c r="F15" s="103"/>
      <c r="G15" s="103"/>
      <c r="H15" s="65"/>
      <c r="K15" s="16"/>
      <c r="L15" s="16"/>
      <c r="M15" s="16"/>
      <c r="N15" s="18"/>
      <c r="O15" s="16"/>
      <c r="P15" s="16"/>
      <c r="Q15" s="16"/>
      <c r="R15" s="16"/>
    </row>
    <row r="16" spans="2:18" x14ac:dyDescent="0.3">
      <c r="B16" s="415" t="s">
        <v>141</v>
      </c>
      <c r="C16" s="416"/>
      <c r="D16" s="102"/>
      <c r="E16" s="103"/>
      <c r="F16" s="103"/>
      <c r="G16" s="103"/>
      <c r="H16" s="65"/>
      <c r="K16" s="19"/>
      <c r="L16" s="16"/>
      <c r="M16" s="16"/>
      <c r="N16" s="18"/>
      <c r="O16" s="16"/>
      <c r="P16" s="16"/>
      <c r="Q16" s="16"/>
      <c r="R16" s="16"/>
    </row>
    <row r="17" spans="2:18" x14ac:dyDescent="0.3">
      <c r="B17" s="107" t="s">
        <v>33</v>
      </c>
      <c r="C17" s="297"/>
      <c r="D17" s="102"/>
      <c r="E17" s="103"/>
      <c r="F17" s="103"/>
      <c r="G17" s="103"/>
      <c r="H17" s="65"/>
      <c r="K17" s="20"/>
      <c r="L17" s="16"/>
      <c r="M17" s="16"/>
      <c r="N17" s="18"/>
      <c r="O17" s="16"/>
      <c r="P17" s="16"/>
      <c r="Q17" s="16"/>
      <c r="R17" s="16"/>
    </row>
    <row r="18" spans="2:18" x14ac:dyDescent="0.3">
      <c r="B18" s="107" t="s">
        <v>34</v>
      </c>
      <c r="C18" s="297"/>
      <c r="D18" s="102"/>
      <c r="E18" s="103"/>
      <c r="F18" s="103"/>
      <c r="G18" s="103"/>
      <c r="H18" s="65"/>
      <c r="K18" s="20"/>
      <c r="L18" s="16"/>
      <c r="M18" s="16"/>
      <c r="N18" s="18"/>
      <c r="O18" s="16"/>
      <c r="P18" s="16"/>
      <c r="Q18" s="16"/>
      <c r="R18" s="16"/>
    </row>
    <row r="19" spans="2:18" x14ac:dyDescent="0.3">
      <c r="B19" s="107" t="s">
        <v>35</v>
      </c>
      <c r="C19" s="297"/>
      <c r="D19" s="102"/>
      <c r="E19" s="103"/>
      <c r="F19" s="103"/>
      <c r="G19" s="103"/>
      <c r="H19" s="65"/>
      <c r="K19" s="20"/>
      <c r="L19" s="16"/>
      <c r="M19" s="16"/>
      <c r="N19" s="18"/>
      <c r="O19" s="16"/>
      <c r="P19" s="16"/>
      <c r="Q19" s="16"/>
      <c r="R19" s="16"/>
    </row>
    <row r="20" spans="2:18" x14ac:dyDescent="0.3">
      <c r="B20" s="107" t="s">
        <v>36</v>
      </c>
      <c r="C20" s="297"/>
      <c r="D20" s="102"/>
      <c r="E20" s="103"/>
      <c r="F20" s="103"/>
      <c r="G20" s="103"/>
      <c r="H20" s="65"/>
      <c r="K20" s="20"/>
      <c r="L20" s="16"/>
      <c r="M20" s="16"/>
      <c r="N20" s="18"/>
      <c r="O20" s="16"/>
      <c r="P20" s="16"/>
      <c r="Q20" s="16"/>
      <c r="R20" s="16"/>
    </row>
    <row r="21" spans="2:18" x14ac:dyDescent="0.3">
      <c r="B21" s="83"/>
      <c r="C21" s="104"/>
      <c r="D21" s="102"/>
      <c r="E21" s="103"/>
      <c r="F21" s="103"/>
      <c r="G21" s="103"/>
      <c r="H21" s="65"/>
      <c r="K21" s="16"/>
      <c r="L21" s="16"/>
      <c r="M21" s="16"/>
      <c r="N21" s="16"/>
      <c r="O21" s="16"/>
      <c r="P21" s="16"/>
      <c r="Q21" s="16"/>
      <c r="R21" s="16"/>
    </row>
    <row r="22" spans="2:18" x14ac:dyDescent="0.3">
      <c r="B22" s="76"/>
      <c r="C22" s="105" t="s">
        <v>69</v>
      </c>
      <c r="D22" s="106" t="s">
        <v>70</v>
      </c>
      <c r="E22" s="105" t="s">
        <v>71</v>
      </c>
      <c r="F22" s="105" t="s">
        <v>72</v>
      </c>
      <c r="G22" s="105" t="s">
        <v>73</v>
      </c>
      <c r="H22" s="65"/>
      <c r="K22" s="16"/>
      <c r="L22" s="16"/>
      <c r="M22" s="16"/>
      <c r="N22" s="21"/>
      <c r="O22" s="21"/>
      <c r="P22" s="21"/>
      <c r="Q22" s="21"/>
      <c r="R22" s="21"/>
    </row>
    <row r="23" spans="2:18" x14ac:dyDescent="0.3">
      <c r="B23" s="83"/>
      <c r="C23" s="103"/>
      <c r="D23" s="102"/>
      <c r="E23" s="103"/>
      <c r="F23" s="103"/>
      <c r="G23" s="105"/>
      <c r="H23" s="65"/>
      <c r="K23" s="16"/>
      <c r="L23" s="16"/>
      <c r="M23" s="22"/>
      <c r="N23" s="16"/>
      <c r="O23" s="16"/>
      <c r="P23" s="16"/>
      <c r="Q23" s="16"/>
      <c r="R23" s="16"/>
    </row>
    <row r="24" spans="2:18" x14ac:dyDescent="0.3">
      <c r="B24" s="83" t="s">
        <v>37</v>
      </c>
      <c r="C24" s="274"/>
      <c r="D24" s="275"/>
      <c r="E24" s="274"/>
      <c r="F24" s="274"/>
      <c r="G24" s="274"/>
      <c r="H24" s="65"/>
      <c r="K24" s="16"/>
      <c r="L24" s="16"/>
      <c r="M24" s="23"/>
      <c r="N24" s="16"/>
      <c r="O24" s="16"/>
      <c r="P24" s="16"/>
      <c r="Q24" s="16"/>
      <c r="R24" s="16"/>
    </row>
    <row r="25" spans="2:18" x14ac:dyDescent="0.3">
      <c r="B25" s="83" t="s">
        <v>115</v>
      </c>
      <c r="C25" s="274"/>
      <c r="D25" s="274"/>
      <c r="E25" s="274"/>
      <c r="F25" s="274"/>
      <c r="G25" s="274"/>
      <c r="H25" s="65"/>
      <c r="K25" s="16"/>
      <c r="L25" s="16"/>
      <c r="M25" s="24"/>
      <c r="N25" s="16"/>
      <c r="O25" s="16"/>
      <c r="P25" s="16"/>
      <c r="Q25" s="16"/>
      <c r="R25" s="16"/>
    </row>
    <row r="26" spans="2:18" x14ac:dyDescent="0.3">
      <c r="B26" s="83" t="s">
        <v>116</v>
      </c>
      <c r="C26" s="274"/>
      <c r="D26" s="274"/>
      <c r="E26" s="274"/>
      <c r="F26" s="274"/>
      <c r="G26" s="274"/>
      <c r="H26" s="65"/>
      <c r="K26" s="16"/>
      <c r="L26" s="16"/>
      <c r="M26" s="24"/>
      <c r="N26" s="16"/>
      <c r="O26" s="16"/>
      <c r="P26" s="16"/>
      <c r="Q26" s="16"/>
      <c r="R26" s="16"/>
    </row>
    <row r="27" spans="2:18" x14ac:dyDescent="0.3">
      <c r="B27" s="83" t="s">
        <v>117</v>
      </c>
      <c r="C27" s="276"/>
      <c r="D27" s="276"/>
      <c r="E27" s="276"/>
      <c r="F27" s="276"/>
      <c r="G27" s="276"/>
      <c r="H27" s="65"/>
      <c r="K27" s="16"/>
      <c r="L27" s="16"/>
      <c r="M27" s="24"/>
      <c r="N27" s="16"/>
      <c r="O27" s="16"/>
      <c r="P27" s="16"/>
      <c r="Q27" s="16"/>
      <c r="R27" s="16"/>
    </row>
    <row r="28" spans="2:18" s="87" customFormat="1" ht="20.25" customHeight="1" thickBot="1" x14ac:dyDescent="0.4">
      <c r="B28" s="184" t="s">
        <v>119</v>
      </c>
      <c r="C28" s="277"/>
      <c r="D28" s="277"/>
      <c r="E28" s="277"/>
      <c r="F28" s="277"/>
      <c r="G28" s="277"/>
      <c r="H28" s="203"/>
      <c r="K28" s="97"/>
      <c r="L28" s="97"/>
      <c r="M28" s="97"/>
      <c r="N28" s="97"/>
      <c r="O28" s="97"/>
      <c r="P28" s="97"/>
      <c r="Q28" s="97"/>
      <c r="R28" s="97"/>
    </row>
    <row r="29" spans="2:18" ht="12.5" thickTop="1" x14ac:dyDescent="0.3"/>
  </sheetData>
  <mergeCells count="3">
    <mergeCell ref="B3:D3"/>
    <mergeCell ref="B11:H11"/>
    <mergeCell ref="B16:C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zoomScale="90" zoomScaleNormal="90" workbookViewId="0"/>
  </sheetViews>
  <sheetFormatPr defaultColWidth="9.08984375" defaultRowHeight="12" x14ac:dyDescent="0.3"/>
  <cols>
    <col min="1" max="1" width="9.08984375" style="4"/>
    <col min="2" max="2" width="27.08984375" style="4" customWidth="1"/>
    <col min="3" max="6" width="9.54296875" style="4" customWidth="1"/>
    <col min="7" max="7" width="10.81640625" style="4" customWidth="1"/>
    <col min="8" max="13" width="9.54296875" style="4" customWidth="1"/>
    <col min="14" max="14" width="3" style="4" customWidth="1"/>
    <col min="15" max="15" width="13" style="4" customWidth="1"/>
    <col min="16" max="16" width="9.54296875" style="4" customWidth="1"/>
    <col min="17" max="16384" width="9.08984375" style="4"/>
  </cols>
  <sheetData>
    <row r="1" spans="1:16" s="1" customFormat="1" ht="41.4" customHeight="1" x14ac:dyDescent="0.3">
      <c r="A1" s="53"/>
      <c r="B1" s="310" t="s">
        <v>154</v>
      </c>
      <c r="C1" s="311" t="s">
        <v>155</v>
      </c>
      <c r="D1" s="313">
        <v>5</v>
      </c>
    </row>
    <row r="2" spans="1:16" x14ac:dyDescent="0.3">
      <c r="B2" s="109" t="s">
        <v>27</v>
      </c>
      <c r="C2" s="246" t="s">
        <v>69</v>
      </c>
      <c r="D2" s="246" t="s">
        <v>70</v>
      </c>
      <c r="E2" s="246" t="s">
        <v>71</v>
      </c>
      <c r="F2" s="246" t="s">
        <v>72</v>
      </c>
      <c r="G2" s="246" t="s">
        <v>73</v>
      </c>
      <c r="H2" s="79"/>
      <c r="I2" s="79"/>
      <c r="J2" s="79"/>
      <c r="K2" s="79"/>
    </row>
    <row r="3" spans="1:16" x14ac:dyDescent="0.3">
      <c r="B3" s="108"/>
      <c r="C3" s="108"/>
      <c r="D3" s="108"/>
      <c r="E3" s="108"/>
      <c r="F3" s="108"/>
      <c r="G3" s="108"/>
      <c r="H3" s="79"/>
      <c r="I3" s="79"/>
      <c r="J3" s="79"/>
      <c r="K3" s="79"/>
    </row>
    <row r="4" spans="1:16" x14ac:dyDescent="0.3">
      <c r="B4" s="108" t="s">
        <v>28</v>
      </c>
      <c r="C4" s="390">
        <f>'Fig 5.11'!C48</f>
        <v>0</v>
      </c>
      <c r="D4" s="390">
        <f>'Fig 5.11'!D48</f>
        <v>0</v>
      </c>
      <c r="E4" s="390">
        <f>'Fig 5.11'!E48</f>
        <v>0</v>
      </c>
      <c r="F4" s="390">
        <f>'Fig 5.11'!F48</f>
        <v>0</v>
      </c>
      <c r="G4" s="390">
        <f>'Fig 5.11'!G48</f>
        <v>0</v>
      </c>
      <c r="H4" s="79"/>
      <c r="I4" s="79"/>
      <c r="J4" s="79"/>
      <c r="K4" s="79"/>
    </row>
    <row r="5" spans="1:16" x14ac:dyDescent="0.3">
      <c r="B5" s="108" t="s">
        <v>29</v>
      </c>
      <c r="C5" s="390">
        <f>'Fig 5.11'!C49</f>
        <v>0</v>
      </c>
      <c r="D5" s="390">
        <f>'Fig 5.11'!D49</f>
        <v>0</v>
      </c>
      <c r="E5" s="390">
        <f>'Fig 5.11'!E49</f>
        <v>0</v>
      </c>
      <c r="F5" s="390">
        <f>'Fig 5.11'!F49</f>
        <v>0</v>
      </c>
      <c r="G5" s="390">
        <f>'Fig 5.11'!G49</f>
        <v>0</v>
      </c>
      <c r="H5" s="79"/>
      <c r="I5" s="79"/>
      <c r="J5" s="79"/>
      <c r="K5" s="79"/>
    </row>
    <row r="6" spans="1:16" x14ac:dyDescent="0.3">
      <c r="B6" s="108" t="s">
        <v>30</v>
      </c>
      <c r="C6" s="390">
        <f>'Fig 5.11'!C50</f>
        <v>0</v>
      </c>
      <c r="D6" s="390">
        <f>'Fig 5.11'!D50</f>
        <v>0</v>
      </c>
      <c r="E6" s="390">
        <f>'Fig 5.11'!E50</f>
        <v>0</v>
      </c>
      <c r="F6" s="390">
        <f>'Fig 5.11'!F50</f>
        <v>0</v>
      </c>
      <c r="G6" s="390">
        <f>'Fig 5.11'!G50</f>
        <v>0</v>
      </c>
      <c r="H6" s="79"/>
      <c r="I6" s="79"/>
      <c r="J6" s="79"/>
      <c r="K6" s="79"/>
    </row>
    <row r="7" spans="1:16" x14ac:dyDescent="0.3">
      <c r="B7" s="108"/>
      <c r="C7" s="390"/>
      <c r="D7" s="390"/>
      <c r="E7" s="390"/>
      <c r="F7" s="390"/>
      <c r="G7" s="390"/>
      <c r="H7" s="79"/>
      <c r="I7" s="79"/>
      <c r="J7" s="79"/>
      <c r="K7" s="79"/>
    </row>
    <row r="8" spans="1:16" x14ac:dyDescent="0.3">
      <c r="B8" s="79"/>
      <c r="C8" s="110"/>
      <c r="D8" s="79"/>
      <c r="E8" s="79"/>
      <c r="F8" s="79"/>
      <c r="G8" s="79"/>
      <c r="H8" s="79"/>
      <c r="I8" s="79"/>
      <c r="J8" s="79"/>
      <c r="K8" s="79"/>
    </row>
    <row r="10" spans="1:16" x14ac:dyDescent="0.3">
      <c r="B10" s="117" t="s">
        <v>82</v>
      </c>
      <c r="C10" s="400" t="s">
        <v>69</v>
      </c>
      <c r="D10" s="400" t="s">
        <v>70</v>
      </c>
      <c r="E10" s="400" t="s">
        <v>71</v>
      </c>
      <c r="F10" s="400" t="s">
        <v>72</v>
      </c>
      <c r="G10" s="401" t="s">
        <v>73</v>
      </c>
      <c r="H10" s="400" t="s">
        <v>89</v>
      </c>
      <c r="I10" s="400" t="s">
        <v>49</v>
      </c>
      <c r="J10" s="400" t="s">
        <v>50</v>
      </c>
      <c r="K10" s="400" t="s">
        <v>90</v>
      </c>
      <c r="L10" s="400" t="s">
        <v>91</v>
      </c>
      <c r="M10" s="400" t="s">
        <v>92</v>
      </c>
    </row>
    <row r="11" spans="1:16" x14ac:dyDescent="0.3">
      <c r="B11" s="402"/>
      <c r="C11" s="403"/>
      <c r="D11" s="404"/>
      <c r="E11" s="403"/>
      <c r="F11" s="403"/>
      <c r="G11" s="403"/>
      <c r="H11" s="405"/>
      <c r="I11" s="404"/>
      <c r="J11" s="404"/>
      <c r="K11" s="404"/>
      <c r="L11" s="406"/>
      <c r="M11" s="406"/>
      <c r="N11" s="111"/>
      <c r="O11" s="111"/>
      <c r="P11" s="40"/>
    </row>
    <row r="12" spans="1:16" x14ac:dyDescent="0.3">
      <c r="B12" s="120" t="s">
        <v>83</v>
      </c>
      <c r="C12" s="417">
        <v>0.5</v>
      </c>
      <c r="D12" s="417"/>
      <c r="E12" s="418">
        <v>7</v>
      </c>
      <c r="F12" s="418"/>
      <c r="G12" s="119"/>
      <c r="H12" s="118"/>
      <c r="I12" s="16"/>
      <c r="J12" s="16"/>
      <c r="K12" s="16"/>
      <c r="L12" s="113"/>
      <c r="M12" s="112"/>
      <c r="N12" s="112"/>
      <c r="O12" s="316">
        <f>E12</f>
        <v>7</v>
      </c>
      <c r="P12" s="147" t="s">
        <v>81</v>
      </c>
    </row>
    <row r="13" spans="1:16" x14ac:dyDescent="0.3">
      <c r="B13" s="121" t="s">
        <v>84</v>
      </c>
      <c r="C13" s="394"/>
      <c r="D13" s="394"/>
      <c r="E13" s="394"/>
      <c r="F13" s="394"/>
      <c r="G13" s="394"/>
      <c r="H13" s="395"/>
      <c r="I13" s="394"/>
      <c r="J13" s="124"/>
      <c r="K13" s="124"/>
      <c r="L13" s="124"/>
      <c r="M13" s="124"/>
      <c r="N13" s="115"/>
      <c r="O13" s="115">
        <f>-SUM(C13:M13)</f>
        <v>0</v>
      </c>
      <c r="P13" s="123">
        <f>C4+O13</f>
        <v>0</v>
      </c>
    </row>
    <row r="14" spans="1:16" x14ac:dyDescent="0.3">
      <c r="B14" s="121" t="s">
        <v>85</v>
      </c>
      <c r="C14" s="124"/>
      <c r="D14" s="394"/>
      <c r="E14" s="394"/>
      <c r="F14" s="394"/>
      <c r="G14" s="394"/>
      <c r="H14" s="395"/>
      <c r="I14" s="394"/>
      <c r="J14" s="394"/>
      <c r="K14" s="124"/>
      <c r="L14" s="124"/>
      <c r="M14" s="124"/>
      <c r="N14" s="115"/>
      <c r="O14" s="115">
        <f t="shared" ref="O14:O17" si="0">-SUM(C14:M14)</f>
        <v>0</v>
      </c>
      <c r="P14" s="123">
        <f>D4+O14</f>
        <v>0</v>
      </c>
    </row>
    <row r="15" spans="1:16" x14ac:dyDescent="0.3">
      <c r="B15" s="121" t="s">
        <v>86</v>
      </c>
      <c r="C15" s="124"/>
      <c r="D15" s="124"/>
      <c r="E15" s="394"/>
      <c r="F15" s="394"/>
      <c r="G15" s="394"/>
      <c r="H15" s="395"/>
      <c r="I15" s="394"/>
      <c r="J15" s="394"/>
      <c r="K15" s="394"/>
      <c r="L15" s="124"/>
      <c r="M15" s="124"/>
      <c r="N15" s="115"/>
      <c r="O15" s="115">
        <f t="shared" si="0"/>
        <v>0</v>
      </c>
      <c r="P15" s="123">
        <f>E4+O15</f>
        <v>0</v>
      </c>
    </row>
    <row r="16" spans="1:16" x14ac:dyDescent="0.3">
      <c r="B16" s="121" t="s">
        <v>87</v>
      </c>
      <c r="C16" s="124"/>
      <c r="D16" s="124"/>
      <c r="E16" s="124"/>
      <c r="F16" s="394"/>
      <c r="G16" s="394"/>
      <c r="H16" s="395"/>
      <c r="I16" s="394"/>
      <c r="J16" s="394"/>
      <c r="K16" s="394"/>
      <c r="L16" s="394"/>
      <c r="M16" s="124"/>
      <c r="N16" s="115"/>
      <c r="O16" s="115">
        <f t="shared" si="0"/>
        <v>0</v>
      </c>
      <c r="P16" s="123">
        <f>F4+O16</f>
        <v>0</v>
      </c>
    </row>
    <row r="17" spans="2:16" x14ac:dyDescent="0.3">
      <c r="B17" s="121" t="s">
        <v>88</v>
      </c>
      <c r="C17" s="125"/>
      <c r="D17" s="125"/>
      <c r="E17" s="125"/>
      <c r="F17" s="125"/>
      <c r="G17" s="396"/>
      <c r="H17" s="397"/>
      <c r="I17" s="396"/>
      <c r="J17" s="396"/>
      <c r="K17" s="396"/>
      <c r="L17" s="396"/>
      <c r="M17" s="396"/>
      <c r="N17" s="116"/>
      <c r="O17" s="317">
        <f t="shared" si="0"/>
        <v>0</v>
      </c>
      <c r="P17" s="123">
        <f>G4+O17</f>
        <v>0</v>
      </c>
    </row>
    <row r="18" spans="2:16" x14ac:dyDescent="0.3">
      <c r="B18" s="120" t="s">
        <v>79</v>
      </c>
      <c r="C18" s="127">
        <f>SUM(C13:C17)</f>
        <v>0</v>
      </c>
      <c r="D18" s="127">
        <f>SUM(D13:D17)</f>
        <v>0</v>
      </c>
      <c r="E18" s="127">
        <f>SUM(E13:E17)</f>
        <v>0</v>
      </c>
      <c r="F18" s="127">
        <f>SUM(F13:F17)</f>
        <v>0</v>
      </c>
      <c r="G18" s="127">
        <f>SUM(G13:G17)</f>
        <v>0</v>
      </c>
      <c r="H18" s="127"/>
      <c r="I18" s="127"/>
      <c r="J18" s="127"/>
      <c r="K18" s="127"/>
      <c r="L18" s="127"/>
      <c r="M18" s="127"/>
      <c r="N18" s="116"/>
      <c r="O18" s="115">
        <f>SUM(O13:O17)</f>
        <v>0</v>
      </c>
      <c r="P18" s="42"/>
    </row>
    <row r="19" spans="2:16" x14ac:dyDescent="0.3">
      <c r="B19" s="128"/>
      <c r="C19" s="129"/>
      <c r="D19" s="129"/>
      <c r="E19" s="129"/>
      <c r="F19" s="129"/>
      <c r="G19" s="129"/>
      <c r="H19" s="118"/>
      <c r="I19" s="16"/>
      <c r="J19" s="16"/>
      <c r="K19" s="130"/>
      <c r="L19" s="113"/>
      <c r="M19" s="113"/>
      <c r="N19" s="113"/>
      <c r="O19" s="112"/>
      <c r="P19" s="42"/>
    </row>
    <row r="20" spans="2:16" x14ac:dyDescent="0.3">
      <c r="B20" s="305" t="s">
        <v>80</v>
      </c>
      <c r="C20" s="119"/>
      <c r="D20" s="119"/>
      <c r="E20" s="418">
        <v>7</v>
      </c>
      <c r="F20" s="418"/>
      <c r="G20" s="119"/>
      <c r="H20" s="118"/>
      <c r="I20" s="16"/>
      <c r="J20" s="16"/>
      <c r="K20" s="16"/>
      <c r="L20" s="113"/>
      <c r="M20" s="112"/>
      <c r="N20" s="113"/>
      <c r="O20" s="316">
        <f>E20</f>
        <v>7</v>
      </c>
      <c r="P20" s="147" t="s">
        <v>81</v>
      </c>
    </row>
    <row r="21" spans="2:16" x14ac:dyDescent="0.3">
      <c r="B21" s="306" t="s">
        <v>148</v>
      </c>
      <c r="C21" s="394"/>
      <c r="D21" s="394"/>
      <c r="E21" s="394"/>
      <c r="F21" s="394"/>
      <c r="G21" s="394"/>
      <c r="H21" s="395"/>
      <c r="I21" s="394"/>
      <c r="J21" s="124"/>
      <c r="K21" s="124"/>
      <c r="L21" s="124"/>
      <c r="M21" s="124"/>
      <c r="N21" s="116"/>
      <c r="O21" s="115">
        <f>-SUM(C21:M21)</f>
        <v>0</v>
      </c>
      <c r="P21" s="123">
        <f>C6+O21</f>
        <v>0</v>
      </c>
    </row>
    <row r="22" spans="2:16" x14ac:dyDescent="0.3">
      <c r="B22" s="306" t="s">
        <v>149</v>
      </c>
      <c r="C22" s="124"/>
      <c r="D22" s="394"/>
      <c r="E22" s="394"/>
      <c r="F22" s="394"/>
      <c r="G22" s="394"/>
      <c r="H22" s="394"/>
      <c r="I22" s="394"/>
      <c r="J22" s="394"/>
      <c r="K22" s="124"/>
      <c r="L22" s="124"/>
      <c r="M22" s="124"/>
      <c r="N22" s="116"/>
      <c r="O22" s="115">
        <f t="shared" ref="O22:O25" si="1">-SUM(C22:M22)</f>
        <v>0</v>
      </c>
      <c r="P22" s="123">
        <f>D6+O22</f>
        <v>0</v>
      </c>
    </row>
    <row r="23" spans="2:16" x14ac:dyDescent="0.3">
      <c r="B23" s="306" t="s">
        <v>150</v>
      </c>
      <c r="C23" s="124"/>
      <c r="D23" s="124"/>
      <c r="E23" s="394"/>
      <c r="F23" s="394"/>
      <c r="G23" s="394"/>
      <c r="H23" s="394"/>
      <c r="I23" s="394"/>
      <c r="J23" s="394"/>
      <c r="K23" s="394"/>
      <c r="L23" s="124"/>
      <c r="M23" s="124"/>
      <c r="N23" s="116"/>
      <c r="O23" s="115">
        <f t="shared" si="1"/>
        <v>0</v>
      </c>
      <c r="P23" s="123">
        <f>E6+O23</f>
        <v>0</v>
      </c>
    </row>
    <row r="24" spans="2:16" x14ac:dyDescent="0.3">
      <c r="B24" s="306" t="s">
        <v>151</v>
      </c>
      <c r="C24" s="124"/>
      <c r="D24" s="124"/>
      <c r="E24" s="124"/>
      <c r="F24" s="394"/>
      <c r="G24" s="394"/>
      <c r="H24" s="394"/>
      <c r="I24" s="394"/>
      <c r="J24" s="394"/>
      <c r="K24" s="394"/>
      <c r="L24" s="394"/>
      <c r="M24" s="124"/>
      <c r="N24" s="116"/>
      <c r="O24" s="115">
        <f t="shared" si="1"/>
        <v>0</v>
      </c>
      <c r="P24" s="123">
        <f>F6+O24</f>
        <v>0</v>
      </c>
    </row>
    <row r="25" spans="2:16" x14ac:dyDescent="0.3">
      <c r="B25" s="306" t="s">
        <v>152</v>
      </c>
      <c r="C25" s="125"/>
      <c r="D25" s="125"/>
      <c r="E25" s="125"/>
      <c r="F25" s="125"/>
      <c r="G25" s="396"/>
      <c r="H25" s="396"/>
      <c r="I25" s="396"/>
      <c r="J25" s="396"/>
      <c r="K25" s="396"/>
      <c r="L25" s="396"/>
      <c r="M25" s="396"/>
      <c r="N25" s="116"/>
      <c r="O25" s="317">
        <f t="shared" si="1"/>
        <v>0</v>
      </c>
      <c r="P25" s="123">
        <f>G6+O25</f>
        <v>0</v>
      </c>
    </row>
    <row r="26" spans="2:16" x14ac:dyDescent="0.3">
      <c r="B26" s="305" t="s">
        <v>153</v>
      </c>
      <c r="C26" s="127">
        <f>SUM(C21:C25)</f>
        <v>0</v>
      </c>
      <c r="D26" s="127">
        <f>SUM(D21:D25)</f>
        <v>0</v>
      </c>
      <c r="E26" s="127">
        <f>SUM(E21:E25)</f>
        <v>0</v>
      </c>
      <c r="F26" s="127">
        <f>SUM(F21:F25)</f>
        <v>0</v>
      </c>
      <c r="G26" s="127">
        <f>SUM(G21:G25)</f>
        <v>0</v>
      </c>
      <c r="H26" s="131"/>
      <c r="I26" s="113"/>
      <c r="J26" s="113"/>
      <c r="K26" s="113"/>
      <c r="L26" s="112"/>
      <c r="M26" s="112"/>
      <c r="N26" s="41"/>
      <c r="O26" s="115">
        <f>SUM(O21:O25)</f>
        <v>0</v>
      </c>
      <c r="P26" s="42"/>
    </row>
    <row r="27" spans="2:16" x14ac:dyDescent="0.3">
      <c r="B27" s="132"/>
      <c r="C27" s="133"/>
      <c r="D27" s="133"/>
      <c r="E27" s="133"/>
      <c r="F27" s="133"/>
      <c r="G27" s="133"/>
      <c r="H27" s="131"/>
      <c r="I27" s="113"/>
      <c r="J27" s="113"/>
      <c r="K27" s="113"/>
      <c r="L27" s="112"/>
      <c r="M27" s="112"/>
      <c r="N27" s="41"/>
      <c r="O27" s="41"/>
      <c r="P27" s="42"/>
    </row>
    <row r="28" spans="2:16" x14ac:dyDescent="0.3">
      <c r="B28" s="134" t="s">
        <v>44</v>
      </c>
      <c r="C28" s="135">
        <f>C18+C26</f>
        <v>0</v>
      </c>
      <c r="D28" s="135">
        <f>D18+D26</f>
        <v>0</v>
      </c>
      <c r="E28" s="135">
        <f>E18+E26</f>
        <v>0</v>
      </c>
      <c r="F28" s="135">
        <f>F18+F26</f>
        <v>0</v>
      </c>
      <c r="G28" s="135">
        <f>G18+G26</f>
        <v>0</v>
      </c>
      <c r="H28" s="136"/>
      <c r="I28" s="137"/>
      <c r="J28" s="137"/>
      <c r="K28" s="137"/>
      <c r="L28" s="138"/>
      <c r="M28" s="138"/>
      <c r="N28" s="43"/>
      <c r="O28" s="309">
        <f>-SUM(C28:M28)</f>
        <v>0</v>
      </c>
      <c r="P28" s="44"/>
    </row>
    <row r="29" spans="2:16" x14ac:dyDescent="0.3">
      <c r="C29" s="27"/>
    </row>
    <row r="30" spans="2:16" x14ac:dyDescent="0.3">
      <c r="C30" s="27"/>
    </row>
    <row r="31" spans="2:16" ht="12.5" thickBot="1" x14ac:dyDescent="0.35">
      <c r="C31" s="27"/>
    </row>
    <row r="32" spans="2:16" ht="15" customHeight="1" thickTop="1" thickBot="1" x14ac:dyDescent="0.35">
      <c r="B32" s="411" t="s">
        <v>121</v>
      </c>
      <c r="C32" s="412"/>
      <c r="D32" s="412"/>
      <c r="E32" s="412"/>
      <c r="F32" s="412"/>
      <c r="G32" s="413"/>
    </row>
    <row r="33" spans="2:15" ht="12" customHeight="1" thickTop="1" x14ac:dyDescent="0.3">
      <c r="B33" s="207"/>
      <c r="C33" s="208"/>
      <c r="D33" s="208"/>
      <c r="E33" s="208"/>
      <c r="F33" s="208"/>
      <c r="G33" s="247"/>
    </row>
    <row r="34" spans="2:15" ht="12" customHeight="1" x14ac:dyDescent="0.3">
      <c r="B34" s="71"/>
      <c r="C34" s="72" t="s">
        <v>69</v>
      </c>
      <c r="D34" s="72" t="s">
        <v>70</v>
      </c>
      <c r="E34" s="72" t="s">
        <v>71</v>
      </c>
      <c r="F34" s="72" t="s">
        <v>72</v>
      </c>
      <c r="G34" s="248" t="s">
        <v>73</v>
      </c>
      <c r="I34" s="1"/>
      <c r="J34" s="1"/>
      <c r="K34" s="1"/>
      <c r="L34" s="1"/>
      <c r="M34" s="1"/>
      <c r="N34" s="1"/>
      <c r="O34" s="1"/>
    </row>
    <row r="35" spans="2:15" x14ac:dyDescent="0.3">
      <c r="B35" s="83"/>
      <c r="C35" s="88"/>
      <c r="D35" s="74"/>
      <c r="E35" s="74"/>
      <c r="F35" s="74"/>
      <c r="G35" s="249"/>
    </row>
    <row r="36" spans="2:15" s="87" customFormat="1" x14ac:dyDescent="0.3">
      <c r="B36" s="206" t="s">
        <v>43</v>
      </c>
      <c r="C36" s="278"/>
      <c r="D36" s="278"/>
      <c r="E36" s="278"/>
      <c r="F36" s="278"/>
      <c r="G36" s="279"/>
      <c r="H36" s="4"/>
      <c r="K36" s="205"/>
      <c r="L36" s="205"/>
      <c r="M36" s="205"/>
      <c r="N36" s="205"/>
      <c r="O36" s="205"/>
    </row>
    <row r="37" spans="2:15" x14ac:dyDescent="0.3">
      <c r="B37" s="77" t="s">
        <v>60</v>
      </c>
      <c r="C37" s="258"/>
      <c r="D37" s="258"/>
      <c r="E37" s="258"/>
      <c r="F37" s="258"/>
      <c r="G37" s="280"/>
      <c r="K37" s="28"/>
      <c r="L37" s="28"/>
      <c r="M37" s="28"/>
      <c r="N37" s="28"/>
      <c r="O37" s="28"/>
    </row>
    <row r="38" spans="2:15" s="87" customFormat="1" ht="20.25" customHeight="1" thickBot="1" x14ac:dyDescent="0.35">
      <c r="B38" s="85" t="s">
        <v>122</v>
      </c>
      <c r="C38" s="281"/>
      <c r="D38" s="281"/>
      <c r="E38" s="281"/>
      <c r="F38" s="281"/>
      <c r="G38" s="282"/>
      <c r="H38" s="4"/>
    </row>
    <row r="39" spans="2:15" ht="12.5" thickTop="1" x14ac:dyDescent="0.3">
      <c r="C39" s="27"/>
      <c r="D39" s="29"/>
    </row>
    <row r="41" spans="2:15" ht="13" x14ac:dyDescent="0.3">
      <c r="C41" s="38"/>
      <c r="D41" s="38"/>
      <c r="E41" s="37"/>
      <c r="F41" s="37"/>
      <c r="G41" s="37"/>
      <c r="I41" s="37"/>
      <c r="J41" s="37"/>
      <c r="K41" s="37"/>
      <c r="L41" s="37"/>
      <c r="M41" s="37"/>
    </row>
  </sheetData>
  <mergeCells count="4">
    <mergeCell ref="C12:D12"/>
    <mergeCell ref="E12:F12"/>
    <mergeCell ref="E20:F20"/>
    <mergeCell ref="B32:G32"/>
  </mergeCells>
  <conditionalFormatting sqref="P21:P25">
    <cfRule type="cellIs" dxfId="11" priority="4" stopIfTrue="1" operator="equal">
      <formula>0</formula>
    </cfRule>
  </conditionalFormatting>
  <conditionalFormatting sqref="P13:P17">
    <cfRule type="cellIs" dxfId="10" priority="3" stopIfTrue="1" operator="equal">
      <formula>0</formula>
    </cfRule>
  </conditionalFormatting>
  <conditionalFormatting sqref="P13:P17 P21:P25">
    <cfRule type="cellIs" dxfId="9" priority="1" operator="lessThan">
      <formula>0</formula>
    </cfRule>
    <cfRule type="cellIs" dxfId="8" priority="2" operator="greater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36"/>
  <sheetViews>
    <sheetView workbookViewId="0"/>
  </sheetViews>
  <sheetFormatPr defaultColWidth="9.08984375" defaultRowHeight="12" x14ac:dyDescent="0.3"/>
  <cols>
    <col min="1" max="1" width="9.08984375" style="4"/>
    <col min="2" max="2" width="19.90625" style="4" customWidth="1"/>
    <col min="3" max="7" width="11.08984375" style="4" customWidth="1"/>
    <col min="8" max="8" width="1.7265625" style="4" customWidth="1"/>
    <col min="9" max="16384" width="9.08984375" style="4"/>
  </cols>
  <sheetData>
    <row r="2" spans="2:8" x14ac:dyDescent="0.3">
      <c r="B2" s="149" t="s">
        <v>75</v>
      </c>
      <c r="C2" s="26"/>
      <c r="D2" s="25"/>
    </row>
    <row r="3" spans="2:8" x14ac:dyDescent="0.3">
      <c r="B3" s="414" t="s">
        <v>55</v>
      </c>
      <c r="C3" s="414"/>
      <c r="D3" s="414"/>
    </row>
    <row r="4" spans="2:8" x14ac:dyDescent="0.3">
      <c r="B4" s="150"/>
      <c r="C4" s="239" t="s">
        <v>142</v>
      </c>
      <c r="D4" s="239" t="s">
        <v>139</v>
      </c>
    </row>
    <row r="5" spans="2:8" x14ac:dyDescent="0.3">
      <c r="B5" s="240" t="s">
        <v>37</v>
      </c>
      <c r="C5" s="241">
        <v>0.2</v>
      </c>
      <c r="D5" s="239" t="s">
        <v>140</v>
      </c>
    </row>
    <row r="6" spans="2:8" x14ac:dyDescent="0.3">
      <c r="B6" s="240" t="s">
        <v>115</v>
      </c>
      <c r="C6" s="241">
        <v>0.5</v>
      </c>
      <c r="D6" s="242">
        <v>39</v>
      </c>
    </row>
    <row r="7" spans="2:8" x14ac:dyDescent="0.3">
      <c r="B7" s="240" t="s">
        <v>116</v>
      </c>
      <c r="C7" s="241">
        <v>0.2</v>
      </c>
      <c r="D7" s="242">
        <v>7</v>
      </c>
    </row>
    <row r="8" spans="2:8" x14ac:dyDescent="0.3">
      <c r="B8" s="240" t="s">
        <v>117</v>
      </c>
      <c r="C8" s="241">
        <v>0.1</v>
      </c>
      <c r="D8" s="242">
        <v>3</v>
      </c>
    </row>
    <row r="9" spans="2:8" x14ac:dyDescent="0.3">
      <c r="B9" s="243"/>
      <c r="C9" s="244">
        <f>SUM(C5:C8)</f>
        <v>0.99999999999999989</v>
      </c>
      <c r="D9" s="26"/>
    </row>
    <row r="11" spans="2:8" x14ac:dyDescent="0.3">
      <c r="B11" s="139" t="s">
        <v>55</v>
      </c>
      <c r="C11" s="140" t="s">
        <v>69</v>
      </c>
      <c r="D11" s="140" t="s">
        <v>70</v>
      </c>
      <c r="E11" s="140" t="s">
        <v>71</v>
      </c>
      <c r="F11" s="140" t="s">
        <v>72</v>
      </c>
      <c r="G11" s="140" t="s">
        <v>73</v>
      </c>
    </row>
    <row r="12" spans="2:8" x14ac:dyDescent="0.3">
      <c r="B12" s="108" t="s">
        <v>103</v>
      </c>
      <c r="C12" s="114">
        <f>-'Fig 5.13'!C36</f>
        <v>0</v>
      </c>
      <c r="D12" s="114">
        <f>-'Fig 5.13'!D36</f>
        <v>0</v>
      </c>
      <c r="E12" s="114">
        <f>-'Fig 5.13'!E36</f>
        <v>0</v>
      </c>
      <c r="F12" s="114">
        <f>-'Fig 5.13'!F36</f>
        <v>0</v>
      </c>
      <c r="G12" s="114">
        <f>-'Fig 5.13'!G36</f>
        <v>0</v>
      </c>
    </row>
    <row r="13" spans="2:8" x14ac:dyDescent="0.3">
      <c r="B13" s="108" t="s">
        <v>104</v>
      </c>
      <c r="C13" s="114">
        <f>-'Fig 5.13'!C37</f>
        <v>0</v>
      </c>
      <c r="D13" s="114">
        <f>-'Fig 5.13'!D37</f>
        <v>0</v>
      </c>
      <c r="E13" s="114">
        <f>-'Fig 5.13'!E37</f>
        <v>0</v>
      </c>
      <c r="F13" s="114">
        <f>-'Fig 5.13'!F37</f>
        <v>0</v>
      </c>
      <c r="G13" s="114">
        <f>-'Fig 5.13'!G37</f>
        <v>0</v>
      </c>
    </row>
    <row r="14" spans="2:8" ht="12.5" thickBot="1" x14ac:dyDescent="0.35">
      <c r="B14" s="53"/>
      <c r="C14" s="53"/>
      <c r="D14" s="53"/>
      <c r="E14" s="53"/>
      <c r="F14" s="53"/>
      <c r="G14" s="53"/>
    </row>
    <row r="15" spans="2:8" ht="15" customHeight="1" thickTop="1" x14ac:dyDescent="0.3">
      <c r="B15" s="407" t="s">
        <v>47</v>
      </c>
      <c r="C15" s="419"/>
      <c r="D15" s="419"/>
      <c r="E15" s="419"/>
      <c r="F15" s="419"/>
      <c r="G15" s="419"/>
      <c r="H15" s="408"/>
    </row>
    <row r="16" spans="2:8" ht="12" customHeight="1" x14ac:dyDescent="0.3">
      <c r="B16" s="64"/>
      <c r="C16" s="101"/>
      <c r="D16" s="101"/>
      <c r="E16" s="101"/>
      <c r="F16" s="101"/>
      <c r="G16" s="101"/>
      <c r="H16" s="65"/>
    </row>
    <row r="17" spans="2:8" x14ac:dyDescent="0.3">
      <c r="B17" s="77" t="s">
        <v>31</v>
      </c>
      <c r="C17" s="101"/>
      <c r="D17" s="101"/>
      <c r="E17" s="101"/>
      <c r="F17" s="101"/>
      <c r="G17" s="101"/>
      <c r="H17" s="65"/>
    </row>
    <row r="18" spans="2:8" x14ac:dyDescent="0.3">
      <c r="B18" s="99"/>
      <c r="C18" s="101"/>
      <c r="D18" s="101"/>
      <c r="E18" s="101"/>
      <c r="F18" s="101"/>
      <c r="G18" s="101"/>
      <c r="H18" s="65"/>
    </row>
    <row r="19" spans="2:8" x14ac:dyDescent="0.3">
      <c r="B19" s="98" t="s">
        <v>48</v>
      </c>
      <c r="C19" s="183">
        <f>'Fig 5.12'!C15</f>
        <v>0</v>
      </c>
      <c r="D19" s="101"/>
      <c r="E19" s="101"/>
      <c r="F19" s="101"/>
      <c r="G19" s="101"/>
      <c r="H19" s="65"/>
    </row>
    <row r="20" spans="2:8" x14ac:dyDescent="0.3">
      <c r="B20" s="415" t="s">
        <v>141</v>
      </c>
      <c r="C20" s="416"/>
      <c r="D20" s="101"/>
      <c r="E20" s="101"/>
      <c r="F20" s="101"/>
      <c r="G20" s="101"/>
      <c r="H20" s="65"/>
    </row>
    <row r="21" spans="2:8" x14ac:dyDescent="0.3">
      <c r="B21" s="107" t="s">
        <v>33</v>
      </c>
      <c r="C21" s="183">
        <f>'Fig 5.12'!C17</f>
        <v>0</v>
      </c>
      <c r="D21" s="101"/>
      <c r="E21" s="101"/>
      <c r="F21" s="101"/>
      <c r="G21" s="101"/>
      <c r="H21" s="65"/>
    </row>
    <row r="22" spans="2:8" x14ac:dyDescent="0.3">
      <c r="B22" s="107" t="s">
        <v>34</v>
      </c>
      <c r="C22" s="183">
        <f>'Fig 5.12'!C18</f>
        <v>0</v>
      </c>
      <c r="D22" s="101"/>
      <c r="E22" s="101"/>
      <c r="F22" s="101"/>
      <c r="G22" s="101"/>
      <c r="H22" s="65"/>
    </row>
    <row r="23" spans="2:8" x14ac:dyDescent="0.3">
      <c r="B23" s="107" t="s">
        <v>35</v>
      </c>
      <c r="C23" s="183">
        <f>'Fig 5.12'!C19</f>
        <v>0</v>
      </c>
      <c r="D23" s="101"/>
      <c r="E23" s="101"/>
      <c r="F23" s="101"/>
      <c r="G23" s="101"/>
      <c r="H23" s="65"/>
    </row>
    <row r="24" spans="2:8" x14ac:dyDescent="0.3">
      <c r="B24" s="107" t="s">
        <v>36</v>
      </c>
      <c r="C24" s="183">
        <f>'Fig 5.12'!C20</f>
        <v>0</v>
      </c>
      <c r="D24" s="101"/>
      <c r="E24" s="101"/>
      <c r="F24" s="101"/>
      <c r="G24" s="101"/>
      <c r="H24" s="65"/>
    </row>
    <row r="25" spans="2:8" x14ac:dyDescent="0.3">
      <c r="B25" s="83"/>
      <c r="C25" s="141"/>
      <c r="D25" s="101"/>
      <c r="E25" s="101"/>
      <c r="F25" s="101"/>
      <c r="G25" s="101"/>
      <c r="H25" s="65"/>
    </row>
    <row r="26" spans="2:8" x14ac:dyDescent="0.3">
      <c r="B26" s="142"/>
      <c r="C26" s="105" t="s">
        <v>69</v>
      </c>
      <c r="D26" s="105" t="s">
        <v>70</v>
      </c>
      <c r="E26" s="105" t="s">
        <v>71</v>
      </c>
      <c r="F26" s="105" t="s">
        <v>72</v>
      </c>
      <c r="G26" s="105" t="s">
        <v>73</v>
      </c>
      <c r="H26" s="65"/>
    </row>
    <row r="27" spans="2:8" x14ac:dyDescent="0.3">
      <c r="B27" s="71"/>
      <c r="C27" s="74"/>
      <c r="D27" s="74"/>
      <c r="E27" s="74"/>
      <c r="F27" s="74"/>
      <c r="G27" s="105"/>
      <c r="H27" s="65"/>
    </row>
    <row r="28" spans="2:8" x14ac:dyDescent="0.3">
      <c r="B28" s="83" t="s">
        <v>37</v>
      </c>
      <c r="C28" s="181">
        <f>'Fig 5.12'!C24</f>
        <v>0</v>
      </c>
      <c r="D28" s="182">
        <f>'Fig 5.12'!D24</f>
        <v>0</v>
      </c>
      <c r="E28" s="181">
        <f>'Fig 5.12'!E24</f>
        <v>0</v>
      </c>
      <c r="F28" s="181">
        <f>'Fig 5.12'!F24</f>
        <v>0</v>
      </c>
      <c r="G28" s="181">
        <f>'Fig 5.12'!G24</f>
        <v>0</v>
      </c>
      <c r="H28" s="65"/>
    </row>
    <row r="29" spans="2:8" x14ac:dyDescent="0.3">
      <c r="B29" s="83" t="s">
        <v>115</v>
      </c>
      <c r="C29" s="181">
        <f>'Fig 5.12'!C25</f>
        <v>0</v>
      </c>
      <c r="D29" s="181">
        <f>'Fig 5.12'!D25</f>
        <v>0</v>
      </c>
      <c r="E29" s="181">
        <f>'Fig 5.12'!E25</f>
        <v>0</v>
      </c>
      <c r="F29" s="181">
        <f>'Fig 5.12'!F25</f>
        <v>0</v>
      </c>
      <c r="G29" s="181">
        <f>'Fig 5.12'!G25</f>
        <v>0</v>
      </c>
      <c r="H29" s="65"/>
    </row>
    <row r="30" spans="2:8" x14ac:dyDescent="0.3">
      <c r="B30" s="83" t="s">
        <v>116</v>
      </c>
      <c r="C30" s="181">
        <f>'Fig 5.12'!C26</f>
        <v>0</v>
      </c>
      <c r="D30" s="181">
        <f>'Fig 5.12'!D26</f>
        <v>0</v>
      </c>
      <c r="E30" s="181">
        <f>'Fig 5.12'!E26</f>
        <v>0</v>
      </c>
      <c r="F30" s="181">
        <f>'Fig 5.12'!F26</f>
        <v>0</v>
      </c>
      <c r="G30" s="181">
        <f>'Fig 5.12'!G26</f>
        <v>0</v>
      </c>
      <c r="H30" s="65"/>
    </row>
    <row r="31" spans="2:8" x14ac:dyDescent="0.3">
      <c r="B31" s="83" t="s">
        <v>117</v>
      </c>
      <c r="C31" s="204">
        <f>'Fig 5.12'!C27</f>
        <v>0</v>
      </c>
      <c r="D31" s="204">
        <f>'Fig 5.12'!D27</f>
        <v>0</v>
      </c>
      <c r="E31" s="204">
        <f>'Fig 5.12'!E27</f>
        <v>0</v>
      </c>
      <c r="F31" s="204">
        <f>'Fig 5.12'!F27</f>
        <v>0</v>
      </c>
      <c r="G31" s="204">
        <f>'Fig 5.12'!G27</f>
        <v>0</v>
      </c>
      <c r="H31" s="65"/>
    </row>
    <row r="32" spans="2:8" x14ac:dyDescent="0.3">
      <c r="B32" s="83" t="s">
        <v>119</v>
      </c>
      <c r="C32" s="181">
        <f>'Fig 5.12'!C28</f>
        <v>0</v>
      </c>
      <c r="D32" s="181">
        <f>'Fig 5.12'!D28</f>
        <v>0</v>
      </c>
      <c r="E32" s="181">
        <f>'Fig 5.12'!E28</f>
        <v>0</v>
      </c>
      <c r="F32" s="181">
        <f>'Fig 5.12'!F28</f>
        <v>0</v>
      </c>
      <c r="G32" s="181">
        <f>'Fig 5.12'!G28</f>
        <v>0</v>
      </c>
      <c r="H32" s="65"/>
    </row>
    <row r="33" spans="2:8" x14ac:dyDescent="0.3">
      <c r="B33" s="83" t="s">
        <v>103</v>
      </c>
      <c r="C33" s="181">
        <f>-C12</f>
        <v>0</v>
      </c>
      <c r="D33" s="181">
        <f t="shared" ref="D33:G33" si="0">-D12</f>
        <v>0</v>
      </c>
      <c r="E33" s="181">
        <f t="shared" si="0"/>
        <v>0</v>
      </c>
      <c r="F33" s="181">
        <f t="shared" si="0"/>
        <v>0</v>
      </c>
      <c r="G33" s="181">
        <f t="shared" si="0"/>
        <v>0</v>
      </c>
      <c r="H33" s="65"/>
    </row>
    <row r="34" spans="2:8" x14ac:dyDescent="0.3">
      <c r="B34" s="83" t="s">
        <v>104</v>
      </c>
      <c r="C34" s="204">
        <f>-C13</f>
        <v>0</v>
      </c>
      <c r="D34" s="204">
        <f t="shared" ref="D34:G34" si="1">-D13</f>
        <v>0</v>
      </c>
      <c r="E34" s="204">
        <f t="shared" si="1"/>
        <v>0</v>
      </c>
      <c r="F34" s="204">
        <f t="shared" si="1"/>
        <v>0</v>
      </c>
      <c r="G34" s="204">
        <f t="shared" si="1"/>
        <v>0</v>
      </c>
      <c r="H34" s="65"/>
    </row>
    <row r="35" spans="2:8" s="87" customFormat="1" ht="20.25" customHeight="1" thickBot="1" x14ac:dyDescent="0.4">
      <c r="B35" s="81" t="s">
        <v>118</v>
      </c>
      <c r="C35" s="283"/>
      <c r="D35" s="283"/>
      <c r="E35" s="283"/>
      <c r="F35" s="283"/>
      <c r="G35" s="283"/>
      <c r="H35" s="203"/>
    </row>
    <row r="36" spans="2:8" ht="12.5" thickTop="1" x14ac:dyDescent="0.3">
      <c r="B36" s="108"/>
      <c r="C36" s="53"/>
      <c r="D36" s="53"/>
      <c r="E36" s="53"/>
      <c r="F36" s="53"/>
      <c r="G36" s="53"/>
    </row>
  </sheetData>
  <mergeCells count="3">
    <mergeCell ref="B15:H15"/>
    <mergeCell ref="B20:C20"/>
    <mergeCell ref="B3: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H18"/>
  <sheetViews>
    <sheetView zoomScaleNormal="100" workbookViewId="0">
      <selection activeCell="A11" sqref="A11"/>
    </sheetView>
  </sheetViews>
  <sheetFormatPr defaultColWidth="9.08984375" defaultRowHeight="12" x14ac:dyDescent="0.3"/>
  <cols>
    <col min="1" max="1" width="9.08984375" style="4"/>
    <col min="2" max="2" width="24.54296875" style="4" customWidth="1"/>
    <col min="3" max="7" width="9.54296875" style="4" customWidth="1"/>
    <col min="8" max="8" width="1.7265625" style="4" customWidth="1"/>
    <col min="9" max="9" width="11.26953125" style="4" bestFit="1" customWidth="1"/>
    <col min="10" max="16384" width="9.08984375" style="4"/>
  </cols>
  <sheetData>
    <row r="2" spans="2:8" x14ac:dyDescent="0.3">
      <c r="B2" s="78" t="s">
        <v>75</v>
      </c>
    </row>
    <row r="3" spans="2:8" x14ac:dyDescent="0.3">
      <c r="B3" s="108" t="s">
        <v>32</v>
      </c>
      <c r="C3" s="251">
        <f>'Fig 5.12'!C15</f>
        <v>0</v>
      </c>
    </row>
    <row r="4" spans="2:8" x14ac:dyDescent="0.3">
      <c r="B4" s="108" t="s">
        <v>38</v>
      </c>
      <c r="C4" s="250">
        <v>0.8</v>
      </c>
    </row>
    <row r="5" spans="2:8" x14ac:dyDescent="0.3">
      <c r="B5" s="108" t="s">
        <v>39</v>
      </c>
      <c r="C5" s="143">
        <f>C3*C4</f>
        <v>0</v>
      </c>
    </row>
    <row r="6" spans="2:8" x14ac:dyDescent="0.3">
      <c r="B6" s="108" t="s">
        <v>40</v>
      </c>
      <c r="C6" s="143">
        <f>C3-C5</f>
        <v>0</v>
      </c>
    </row>
    <row r="7" spans="2:8" x14ac:dyDescent="0.3">
      <c r="B7" s="108" t="s">
        <v>41</v>
      </c>
      <c r="C7" s="35">
        <v>0.05</v>
      </c>
    </row>
    <row r="8" spans="2:8" x14ac:dyDescent="0.3">
      <c r="B8" s="108" t="s">
        <v>93</v>
      </c>
      <c r="C8" s="35">
        <v>5.0000000000000001E-3</v>
      </c>
      <c r="D8" s="304">
        <f>C8*C5</f>
        <v>0</v>
      </c>
    </row>
    <row r="10" spans="2:8" ht="12.5" thickBot="1" x14ac:dyDescent="0.35"/>
    <row r="11" spans="2:8" ht="15" customHeight="1" thickTop="1" thickBot="1" x14ac:dyDescent="0.35">
      <c r="B11" s="411" t="s">
        <v>106</v>
      </c>
      <c r="C11" s="412"/>
      <c r="D11" s="412"/>
      <c r="E11" s="412"/>
      <c r="F11" s="412"/>
      <c r="G11" s="412"/>
      <c r="H11" s="413"/>
    </row>
    <row r="12" spans="2:8" ht="12" customHeight="1" thickTop="1" x14ac:dyDescent="0.3">
      <c r="B12" s="207"/>
      <c r="C12" s="208"/>
      <c r="D12" s="208"/>
      <c r="E12" s="208"/>
      <c r="F12" s="208"/>
      <c r="G12" s="208"/>
      <c r="H12" s="209"/>
    </row>
    <row r="13" spans="2:8" ht="12" customHeight="1" x14ac:dyDescent="0.3">
      <c r="B13" s="71"/>
      <c r="C13" s="72" t="s">
        <v>69</v>
      </c>
      <c r="D13" s="72" t="s">
        <v>70</v>
      </c>
      <c r="E13" s="72" t="s">
        <v>71</v>
      </c>
      <c r="F13" s="72" t="s">
        <v>72</v>
      </c>
      <c r="G13" s="72" t="s">
        <v>73</v>
      </c>
      <c r="H13" s="65"/>
    </row>
    <row r="14" spans="2:8" x14ac:dyDescent="0.3">
      <c r="B14" s="71"/>
      <c r="C14" s="91"/>
      <c r="D14" s="91"/>
      <c r="E14" s="91"/>
      <c r="F14" s="91"/>
      <c r="G14" s="91"/>
      <c r="H14" s="65"/>
    </row>
    <row r="15" spans="2:8" x14ac:dyDescent="0.3">
      <c r="B15" s="83" t="s">
        <v>105</v>
      </c>
      <c r="C15" s="168">
        <f>'Fig 5.11'!C52</f>
        <v>0</v>
      </c>
      <c r="D15" s="168">
        <f>'Fig 5.11'!D52</f>
        <v>0</v>
      </c>
      <c r="E15" s="168">
        <f>'Fig 5.11'!E52</f>
        <v>0</v>
      </c>
      <c r="F15" s="168">
        <f>'Fig 5.11'!F52</f>
        <v>0</v>
      </c>
      <c r="G15" s="194">
        <f>'Fig 5.11'!G52</f>
        <v>0</v>
      </c>
      <c r="H15" s="65"/>
    </row>
    <row r="16" spans="2:8" x14ac:dyDescent="0.3">
      <c r="B16" s="83" t="s">
        <v>146</v>
      </c>
      <c r="C16" s="284"/>
      <c r="D16" s="284"/>
      <c r="E16" s="284"/>
      <c r="F16" s="284"/>
      <c r="G16" s="285"/>
      <c r="H16" s="65"/>
    </row>
    <row r="17" spans="2:8" s="87" customFormat="1" ht="20.25" customHeight="1" thickBot="1" x14ac:dyDescent="0.4">
      <c r="B17" s="81" t="s">
        <v>145</v>
      </c>
      <c r="C17" s="286"/>
      <c r="D17" s="286"/>
      <c r="E17" s="286"/>
      <c r="F17" s="286"/>
      <c r="G17" s="287"/>
      <c r="H17" s="203"/>
    </row>
    <row r="18" spans="2:8" ht="12.5" thickTop="1" x14ac:dyDescent="0.3"/>
  </sheetData>
  <mergeCells count="1">
    <mergeCell ref="B11:H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P43"/>
  <sheetViews>
    <sheetView zoomScaleNormal="100" workbookViewId="0"/>
  </sheetViews>
  <sheetFormatPr defaultColWidth="9.08984375" defaultRowHeight="12" x14ac:dyDescent="0.3"/>
  <cols>
    <col min="1" max="1" width="9.08984375" style="4"/>
    <col min="2" max="2" width="25.90625" style="4" customWidth="1"/>
    <col min="3" max="6" width="9.54296875" style="4" customWidth="1"/>
    <col min="7" max="7" width="10.08984375" style="4" customWidth="1"/>
    <col min="8" max="8" width="9.54296875" style="4" customWidth="1"/>
    <col min="9" max="13" width="11.08984375" style="4" customWidth="1"/>
    <col min="14" max="14" width="3" style="4" customWidth="1"/>
    <col min="15" max="15" width="13" style="4" customWidth="1"/>
    <col min="16" max="16" width="11.08984375" style="4" customWidth="1"/>
    <col min="17" max="16384" width="9.08984375" style="4"/>
  </cols>
  <sheetData>
    <row r="1" spans="2:16" ht="41.4" customHeight="1" x14ac:dyDescent="0.3">
      <c r="B1" s="310" t="s">
        <v>154</v>
      </c>
      <c r="C1" s="311" t="s">
        <v>155</v>
      </c>
      <c r="D1" s="312">
        <v>5</v>
      </c>
      <c r="E1" s="1"/>
      <c r="F1" s="1"/>
      <c r="G1" s="1"/>
    </row>
    <row r="2" spans="2:16" x14ac:dyDescent="0.3">
      <c r="B2" s="109" t="s">
        <v>27</v>
      </c>
      <c r="C2" s="246" t="s">
        <v>69</v>
      </c>
      <c r="D2" s="246" t="s">
        <v>70</v>
      </c>
      <c r="E2" s="246" t="s">
        <v>71</v>
      </c>
      <c r="F2" s="246" t="s">
        <v>72</v>
      </c>
      <c r="G2" s="246" t="s">
        <v>73</v>
      </c>
    </row>
    <row r="3" spans="2:16" x14ac:dyDescent="0.3">
      <c r="B3" s="108"/>
      <c r="C3" s="108"/>
      <c r="D3" s="108"/>
      <c r="E3" s="108"/>
      <c r="F3" s="108"/>
      <c r="G3" s="108"/>
    </row>
    <row r="4" spans="2:16" x14ac:dyDescent="0.3">
      <c r="B4" s="108" t="s">
        <v>28</v>
      </c>
      <c r="C4" s="390">
        <f>'Fig 5.13'!C4</f>
        <v>0</v>
      </c>
      <c r="D4" s="390">
        <f>'Fig 5.13'!D4</f>
        <v>0</v>
      </c>
      <c r="E4" s="390">
        <f>'Fig 5.13'!E4</f>
        <v>0</v>
      </c>
      <c r="F4" s="390">
        <f>'Fig 5.13'!F4</f>
        <v>0</v>
      </c>
      <c r="G4" s="390">
        <f>'Fig 5.13'!G4</f>
        <v>0</v>
      </c>
    </row>
    <row r="5" spans="2:16" x14ac:dyDescent="0.3">
      <c r="B5" s="108" t="s">
        <v>29</v>
      </c>
      <c r="C5" s="390">
        <f>'Fig 5.13'!C5</f>
        <v>0</v>
      </c>
      <c r="D5" s="390">
        <f>'Fig 5.13'!D5</f>
        <v>0</v>
      </c>
      <c r="E5" s="390">
        <f>'Fig 5.13'!E5</f>
        <v>0</v>
      </c>
      <c r="F5" s="390">
        <f>'Fig 5.13'!F5</f>
        <v>0</v>
      </c>
      <c r="G5" s="390">
        <f>'Fig 5.13'!G5</f>
        <v>0</v>
      </c>
    </row>
    <row r="6" spans="2:16" x14ac:dyDescent="0.3">
      <c r="B6" s="108" t="s">
        <v>30</v>
      </c>
      <c r="C6" s="390">
        <f>'Fig 5.13'!C6</f>
        <v>0</v>
      </c>
      <c r="D6" s="390">
        <f>'Fig 5.13'!D6</f>
        <v>0</v>
      </c>
      <c r="E6" s="390">
        <f>'Fig 5.13'!E6</f>
        <v>0</v>
      </c>
      <c r="F6" s="390">
        <f>'Fig 5.13'!F6</f>
        <v>0</v>
      </c>
      <c r="G6" s="390">
        <f>'Fig 5.13'!G6</f>
        <v>0</v>
      </c>
    </row>
    <row r="8" spans="2:16" x14ac:dyDescent="0.3">
      <c r="B8" s="151" t="s">
        <v>82</v>
      </c>
      <c r="C8" s="314" t="s">
        <v>69</v>
      </c>
      <c r="D8" s="314" t="s">
        <v>70</v>
      </c>
      <c r="E8" s="314" t="s">
        <v>71</v>
      </c>
      <c r="F8" s="314" t="s">
        <v>72</v>
      </c>
      <c r="G8" s="315" t="s">
        <v>73</v>
      </c>
      <c r="H8" s="314" t="s">
        <v>89</v>
      </c>
      <c r="I8" s="314" t="s">
        <v>49</v>
      </c>
      <c r="J8" s="314" t="s">
        <v>50</v>
      </c>
      <c r="K8" s="314" t="s">
        <v>90</v>
      </c>
      <c r="L8" s="314" t="s">
        <v>91</v>
      </c>
      <c r="M8" s="314" t="s">
        <v>92</v>
      </c>
    </row>
    <row r="9" spans="2:16" x14ac:dyDescent="0.3">
      <c r="B9" s="144"/>
      <c r="C9" s="39"/>
      <c r="D9" s="39"/>
      <c r="E9" s="39"/>
      <c r="F9" s="39"/>
      <c r="G9" s="39"/>
      <c r="H9" s="39"/>
      <c r="I9" s="39"/>
      <c r="J9" s="39"/>
      <c r="K9" s="39"/>
      <c r="L9" s="39"/>
      <c r="M9" s="39"/>
      <c r="N9" s="39"/>
      <c r="O9" s="39"/>
      <c r="P9" s="40"/>
    </row>
    <row r="10" spans="2:16" x14ac:dyDescent="0.3">
      <c r="B10" s="120" t="s">
        <v>83</v>
      </c>
      <c r="C10" s="417">
        <v>0.5</v>
      </c>
      <c r="D10" s="417"/>
      <c r="E10" s="418">
        <v>7</v>
      </c>
      <c r="F10" s="418"/>
      <c r="G10" s="119"/>
      <c r="H10" s="118"/>
      <c r="I10" s="16"/>
      <c r="J10" s="16"/>
      <c r="K10" s="16"/>
      <c r="L10" s="16"/>
      <c r="M10" s="41"/>
      <c r="N10" s="41"/>
      <c r="O10" s="316">
        <f>E10</f>
        <v>7</v>
      </c>
      <c r="P10" s="147" t="s">
        <v>81</v>
      </c>
    </row>
    <row r="11" spans="2:16" x14ac:dyDescent="0.3">
      <c r="B11" s="121" t="s">
        <v>84</v>
      </c>
      <c r="C11" s="133">
        <f>'Fig 5.13'!C13</f>
        <v>0</v>
      </c>
      <c r="D11" s="133">
        <f>'Fig 5.13'!D13</f>
        <v>0</v>
      </c>
      <c r="E11" s="133">
        <f>'Fig 5.13'!E13</f>
        <v>0</v>
      </c>
      <c r="F11" s="133">
        <f>'Fig 5.13'!F13</f>
        <v>0</v>
      </c>
      <c r="G11" s="133">
        <f>'Fig 5.13'!G13</f>
        <v>0</v>
      </c>
      <c r="H11" s="391">
        <f>'Fig 5.13'!H13</f>
        <v>0</v>
      </c>
      <c r="I11" s="133">
        <f>'Fig 5.13'!I13</f>
        <v>0</v>
      </c>
      <c r="J11" s="124"/>
      <c r="K11" s="124"/>
      <c r="L11" s="124"/>
      <c r="M11" s="124"/>
      <c r="N11" s="115"/>
      <c r="O11" s="115">
        <f>-SUM(C11:M11)</f>
        <v>0</v>
      </c>
      <c r="P11" s="123">
        <f>C4+O11</f>
        <v>0</v>
      </c>
    </row>
    <row r="12" spans="2:16" x14ac:dyDescent="0.3">
      <c r="B12" s="121" t="s">
        <v>85</v>
      </c>
      <c r="C12" s="124"/>
      <c r="D12" s="133">
        <f>'Fig 5.13'!D14</f>
        <v>0</v>
      </c>
      <c r="E12" s="133">
        <f>'Fig 5.13'!E14</f>
        <v>0</v>
      </c>
      <c r="F12" s="133">
        <f>'Fig 5.13'!F14</f>
        <v>0</v>
      </c>
      <c r="G12" s="133">
        <f>'Fig 5.13'!G14</f>
        <v>0</v>
      </c>
      <c r="H12" s="391">
        <f>'Fig 5.13'!H14</f>
        <v>0</v>
      </c>
      <c r="I12" s="133">
        <f>'Fig 5.13'!I14</f>
        <v>0</v>
      </c>
      <c r="J12" s="133">
        <f>'Fig 5.13'!J14</f>
        <v>0</v>
      </c>
      <c r="K12" s="124"/>
      <c r="L12" s="124"/>
      <c r="M12" s="124"/>
      <c r="N12" s="115"/>
      <c r="O12" s="115">
        <f t="shared" ref="O12:O15" si="0">-SUM(C12:M12)</f>
        <v>0</v>
      </c>
      <c r="P12" s="123">
        <f>D4+O12</f>
        <v>0</v>
      </c>
    </row>
    <row r="13" spans="2:16" x14ac:dyDescent="0.3">
      <c r="B13" s="121" t="s">
        <v>86</v>
      </c>
      <c r="C13" s="124"/>
      <c r="D13" s="124"/>
      <c r="E13" s="133">
        <f>'Fig 5.13'!E15</f>
        <v>0</v>
      </c>
      <c r="F13" s="133">
        <f>'Fig 5.13'!F15</f>
        <v>0</v>
      </c>
      <c r="G13" s="133">
        <f>'Fig 5.13'!G15</f>
        <v>0</v>
      </c>
      <c r="H13" s="391">
        <f>'Fig 5.13'!H15</f>
        <v>0</v>
      </c>
      <c r="I13" s="133">
        <f>'Fig 5.13'!I15</f>
        <v>0</v>
      </c>
      <c r="J13" s="133">
        <f>'Fig 5.13'!J15</f>
        <v>0</v>
      </c>
      <c r="K13" s="133">
        <f>'Fig 5.13'!K15</f>
        <v>0</v>
      </c>
      <c r="L13" s="124"/>
      <c r="M13" s="124"/>
      <c r="N13" s="115"/>
      <c r="O13" s="115">
        <f t="shared" si="0"/>
        <v>0</v>
      </c>
      <c r="P13" s="123">
        <f>E4+O13</f>
        <v>0</v>
      </c>
    </row>
    <row r="14" spans="2:16" x14ac:dyDescent="0.3">
      <c r="B14" s="121" t="s">
        <v>87</v>
      </c>
      <c r="C14" s="124"/>
      <c r="D14" s="124"/>
      <c r="E14" s="124"/>
      <c r="F14" s="133">
        <f>'Fig 5.13'!F16</f>
        <v>0</v>
      </c>
      <c r="G14" s="133">
        <f>'Fig 5.13'!G16</f>
        <v>0</v>
      </c>
      <c r="H14" s="391">
        <f>'Fig 5.13'!H16</f>
        <v>0</v>
      </c>
      <c r="I14" s="133">
        <f>'Fig 5.13'!I16</f>
        <v>0</v>
      </c>
      <c r="J14" s="133">
        <f>'Fig 5.13'!J16</f>
        <v>0</v>
      </c>
      <c r="K14" s="133">
        <f>'Fig 5.13'!K16</f>
        <v>0</v>
      </c>
      <c r="L14" s="133">
        <f>'Fig 5.13'!L16</f>
        <v>0</v>
      </c>
      <c r="M14" s="124"/>
      <c r="N14" s="115"/>
      <c r="O14" s="115">
        <f t="shared" si="0"/>
        <v>0</v>
      </c>
      <c r="P14" s="123">
        <f>F4+O14</f>
        <v>0</v>
      </c>
    </row>
    <row r="15" spans="2:16" x14ac:dyDescent="0.3">
      <c r="B15" s="121" t="s">
        <v>88</v>
      </c>
      <c r="C15" s="125"/>
      <c r="D15" s="125"/>
      <c r="E15" s="125"/>
      <c r="F15" s="125"/>
      <c r="G15" s="392">
        <f>'Fig 5.13'!G17</f>
        <v>0</v>
      </c>
      <c r="H15" s="393">
        <f>'Fig 5.13'!H17</f>
        <v>0</v>
      </c>
      <c r="I15" s="392">
        <f>'Fig 5.13'!I17</f>
        <v>0</v>
      </c>
      <c r="J15" s="392">
        <f>'Fig 5.13'!J17</f>
        <v>0</v>
      </c>
      <c r="K15" s="392">
        <f>'Fig 5.13'!K17</f>
        <v>0</v>
      </c>
      <c r="L15" s="392">
        <f>'Fig 5.13'!L17</f>
        <v>0</v>
      </c>
      <c r="M15" s="392">
        <f>$G$15/($E$10-1)</f>
        <v>0</v>
      </c>
      <c r="N15" s="116"/>
      <c r="O15" s="317">
        <f t="shared" si="0"/>
        <v>0</v>
      </c>
      <c r="P15" s="123">
        <f>G4+O15</f>
        <v>0</v>
      </c>
    </row>
    <row r="16" spans="2:16" x14ac:dyDescent="0.3">
      <c r="B16" s="120" t="s">
        <v>79</v>
      </c>
      <c r="C16" s="127">
        <f>'Fig 5.13'!C18</f>
        <v>0</v>
      </c>
      <c r="D16" s="127">
        <f>'Fig 5.13'!D18</f>
        <v>0</v>
      </c>
      <c r="E16" s="127">
        <f>'Fig 5.13'!E18</f>
        <v>0</v>
      </c>
      <c r="F16" s="127">
        <f>'Fig 5.13'!F18</f>
        <v>0</v>
      </c>
      <c r="G16" s="127">
        <f>'Fig 5.13'!G18</f>
        <v>0</v>
      </c>
      <c r="H16" s="127"/>
      <c r="I16" s="127"/>
      <c r="J16" s="127"/>
      <c r="K16" s="127"/>
      <c r="L16" s="127"/>
      <c r="M16" s="127"/>
      <c r="N16" s="116"/>
      <c r="O16" s="115">
        <f>SUM(O11:O15)</f>
        <v>0</v>
      </c>
      <c r="P16" s="42"/>
    </row>
    <row r="17" spans="2:16" x14ac:dyDescent="0.3">
      <c r="B17" s="128"/>
      <c r="C17" s="129"/>
      <c r="D17" s="129"/>
      <c r="E17" s="129"/>
      <c r="F17" s="129"/>
      <c r="G17" s="129"/>
      <c r="H17" s="118"/>
      <c r="I17" s="16"/>
      <c r="J17" s="16"/>
      <c r="K17" s="130"/>
      <c r="L17" s="16"/>
      <c r="M17" s="16"/>
      <c r="N17" s="16"/>
      <c r="O17" s="112"/>
      <c r="P17" s="42"/>
    </row>
    <row r="18" spans="2:16" x14ac:dyDescent="0.3">
      <c r="B18" s="120" t="s">
        <v>80</v>
      </c>
      <c r="C18" s="119"/>
      <c r="D18" s="119"/>
      <c r="E18" s="418">
        <v>7</v>
      </c>
      <c r="F18" s="418"/>
      <c r="G18" s="119"/>
      <c r="H18" s="118"/>
      <c r="I18" s="16"/>
      <c r="J18" s="16"/>
      <c r="K18" s="16"/>
      <c r="L18" s="16"/>
      <c r="M18" s="41"/>
      <c r="N18" s="16"/>
      <c r="O18" s="316">
        <f>E18</f>
        <v>7</v>
      </c>
      <c r="P18" s="147" t="s">
        <v>81</v>
      </c>
    </row>
    <row r="19" spans="2:16" x14ac:dyDescent="0.3">
      <c r="B19" s="306" t="s">
        <v>148</v>
      </c>
      <c r="C19" s="133">
        <f>'Fig 5.13'!C21</f>
        <v>0</v>
      </c>
      <c r="D19" s="133">
        <f>'Fig 5.13'!D21</f>
        <v>0</v>
      </c>
      <c r="E19" s="133">
        <f>'Fig 5.13'!E21</f>
        <v>0</v>
      </c>
      <c r="F19" s="133">
        <f>'Fig 5.13'!F21</f>
        <v>0</v>
      </c>
      <c r="G19" s="133">
        <f>'Fig 5.13'!G21</f>
        <v>0</v>
      </c>
      <c r="H19" s="391">
        <f>'Fig 5.13'!H21</f>
        <v>0</v>
      </c>
      <c r="I19" s="133">
        <f>'Fig 5.13'!I21</f>
        <v>0</v>
      </c>
      <c r="J19" s="124"/>
      <c r="K19" s="124"/>
      <c r="L19" s="124"/>
      <c r="M19" s="124"/>
      <c r="N19" s="116"/>
      <c r="O19" s="115">
        <f>-SUM(C19:M19)</f>
        <v>0</v>
      </c>
      <c r="P19" s="123">
        <f>C6+O19</f>
        <v>0</v>
      </c>
    </row>
    <row r="20" spans="2:16" x14ac:dyDescent="0.3">
      <c r="B20" s="306" t="s">
        <v>149</v>
      </c>
      <c r="C20" s="124"/>
      <c r="D20" s="133">
        <f>'Fig 5.13'!D22</f>
        <v>0</v>
      </c>
      <c r="E20" s="133">
        <f>'Fig 5.13'!E22</f>
        <v>0</v>
      </c>
      <c r="F20" s="133">
        <f>'Fig 5.13'!F22</f>
        <v>0</v>
      </c>
      <c r="G20" s="133">
        <f>'Fig 5.13'!G22</f>
        <v>0</v>
      </c>
      <c r="H20" s="391">
        <f>'Fig 5.13'!H22</f>
        <v>0</v>
      </c>
      <c r="I20" s="133">
        <f>'Fig 5.13'!I22</f>
        <v>0</v>
      </c>
      <c r="J20" s="133">
        <f>'Fig 5.13'!J22</f>
        <v>0</v>
      </c>
      <c r="K20" s="124"/>
      <c r="L20" s="124"/>
      <c r="M20" s="124"/>
      <c r="N20" s="116"/>
      <c r="O20" s="115">
        <f t="shared" ref="O20:O23" si="1">-SUM(C20:M20)</f>
        <v>0</v>
      </c>
      <c r="P20" s="123">
        <f>D6+O20</f>
        <v>0</v>
      </c>
    </row>
    <row r="21" spans="2:16" x14ac:dyDescent="0.3">
      <c r="B21" s="306" t="s">
        <v>150</v>
      </c>
      <c r="C21" s="124"/>
      <c r="D21" s="124"/>
      <c r="E21" s="133">
        <f>'Fig 5.13'!E23</f>
        <v>0</v>
      </c>
      <c r="F21" s="133">
        <f>'Fig 5.13'!F23</f>
        <v>0</v>
      </c>
      <c r="G21" s="133">
        <f>'Fig 5.13'!G23</f>
        <v>0</v>
      </c>
      <c r="H21" s="391">
        <f>'Fig 5.13'!H23</f>
        <v>0</v>
      </c>
      <c r="I21" s="133">
        <f>'Fig 5.13'!I23</f>
        <v>0</v>
      </c>
      <c r="J21" s="133">
        <f>'Fig 5.13'!J23</f>
        <v>0</v>
      </c>
      <c r="K21" s="133">
        <f>'Fig 5.13'!K23</f>
        <v>0</v>
      </c>
      <c r="L21" s="124"/>
      <c r="M21" s="124"/>
      <c r="N21" s="116"/>
      <c r="O21" s="115">
        <f t="shared" si="1"/>
        <v>0</v>
      </c>
      <c r="P21" s="123">
        <f>E6+O21</f>
        <v>0</v>
      </c>
    </row>
    <row r="22" spans="2:16" x14ac:dyDescent="0.3">
      <c r="B22" s="306" t="s">
        <v>151</v>
      </c>
      <c r="C22" s="124"/>
      <c r="D22" s="124"/>
      <c r="E22" s="398"/>
      <c r="F22" s="133">
        <f>'Fig 5.13'!F24</f>
        <v>0</v>
      </c>
      <c r="G22" s="133">
        <f>'Fig 5.13'!G24</f>
        <v>0</v>
      </c>
      <c r="H22" s="391">
        <f>'Fig 5.13'!H24</f>
        <v>0</v>
      </c>
      <c r="I22" s="133">
        <f>'Fig 5.13'!I24</f>
        <v>0</v>
      </c>
      <c r="J22" s="133">
        <f>'Fig 5.13'!J24</f>
        <v>0</v>
      </c>
      <c r="K22" s="133">
        <f>'Fig 5.13'!K24</f>
        <v>0</v>
      </c>
      <c r="L22" s="133">
        <f>'Fig 5.13'!L24</f>
        <v>0</v>
      </c>
      <c r="M22" s="124"/>
      <c r="N22" s="116"/>
      <c r="O22" s="115">
        <f t="shared" si="1"/>
        <v>0</v>
      </c>
      <c r="P22" s="123">
        <f>F6+O22</f>
        <v>0</v>
      </c>
    </row>
    <row r="23" spans="2:16" x14ac:dyDescent="0.3">
      <c r="B23" s="306" t="s">
        <v>152</v>
      </c>
      <c r="C23" s="125"/>
      <c r="D23" s="125"/>
      <c r="E23" s="125"/>
      <c r="F23" s="125"/>
      <c r="G23" s="392">
        <f>'Fig 5.13'!G25</f>
        <v>0</v>
      </c>
      <c r="H23" s="393">
        <f>'Fig 5.13'!H25</f>
        <v>0</v>
      </c>
      <c r="I23" s="392">
        <f>'Fig 5.13'!I25</f>
        <v>0</v>
      </c>
      <c r="J23" s="392">
        <f>'Fig 5.13'!J25</f>
        <v>0</v>
      </c>
      <c r="K23" s="392">
        <f>'Fig 5.13'!K25</f>
        <v>0</v>
      </c>
      <c r="L23" s="392">
        <f>'Fig 5.13'!L25</f>
        <v>0</v>
      </c>
      <c r="M23" s="392">
        <f>-$G$6/$E$18</f>
        <v>0</v>
      </c>
      <c r="N23" s="116"/>
      <c r="O23" s="317">
        <f t="shared" si="1"/>
        <v>0</v>
      </c>
      <c r="P23" s="123">
        <f>G6+O23</f>
        <v>0</v>
      </c>
    </row>
    <row r="24" spans="2:16" x14ac:dyDescent="0.3">
      <c r="B24" s="305" t="s">
        <v>153</v>
      </c>
      <c r="C24" s="127">
        <f>'Fig 5.13'!C26</f>
        <v>0</v>
      </c>
      <c r="D24" s="127">
        <f>'Fig 5.13'!D26</f>
        <v>0</v>
      </c>
      <c r="E24" s="127">
        <f>'Fig 5.13'!E26</f>
        <v>0</v>
      </c>
      <c r="F24" s="127">
        <f>'Fig 5.13'!F26</f>
        <v>0</v>
      </c>
      <c r="G24" s="127">
        <f>'Fig 5.13'!G26</f>
        <v>0</v>
      </c>
      <c r="H24" s="127"/>
      <c r="I24" s="127"/>
      <c r="J24" s="127"/>
      <c r="K24" s="127"/>
      <c r="L24" s="127"/>
      <c r="M24" s="127"/>
      <c r="N24" s="115"/>
      <c r="O24" s="115">
        <f>SUM(O19:O23)</f>
        <v>0</v>
      </c>
      <c r="P24" s="42"/>
    </row>
    <row r="25" spans="2:16" x14ac:dyDescent="0.3">
      <c r="B25" s="132"/>
      <c r="C25" s="116"/>
      <c r="D25" s="116"/>
      <c r="E25" s="116"/>
      <c r="F25" s="116"/>
      <c r="G25" s="116"/>
      <c r="H25" s="122"/>
      <c r="I25" s="116"/>
      <c r="J25" s="116"/>
      <c r="K25" s="116"/>
      <c r="L25" s="115"/>
      <c r="M25" s="115"/>
      <c r="N25" s="115"/>
      <c r="O25" s="41"/>
      <c r="P25" s="42"/>
    </row>
    <row r="26" spans="2:16" x14ac:dyDescent="0.3">
      <c r="B26" s="134" t="s">
        <v>44</v>
      </c>
      <c r="C26" s="135">
        <f>'Fig 5.13'!C28</f>
        <v>0</v>
      </c>
      <c r="D26" s="135">
        <f>'Fig 5.13'!D28</f>
        <v>0</v>
      </c>
      <c r="E26" s="135">
        <f>'Fig 5.13'!E28</f>
        <v>0</v>
      </c>
      <c r="F26" s="135">
        <f>'Fig 5.13'!F28</f>
        <v>0</v>
      </c>
      <c r="G26" s="135">
        <f>'Fig 5.13'!G28</f>
        <v>0</v>
      </c>
      <c r="H26" s="145"/>
      <c r="I26" s="126"/>
      <c r="J26" s="126"/>
      <c r="K26" s="126"/>
      <c r="L26" s="146"/>
      <c r="M26" s="146"/>
      <c r="N26" s="146"/>
      <c r="O26" s="309">
        <f>-SUM(C26:M26)</f>
        <v>0</v>
      </c>
      <c r="P26" s="44"/>
    </row>
    <row r="27" spans="2:16" ht="13" x14ac:dyDescent="0.3">
      <c r="B27" s="37"/>
      <c r="C27" s="37"/>
      <c r="D27" s="37"/>
      <c r="E27" s="37"/>
      <c r="F27" s="37"/>
      <c r="G27" s="37"/>
      <c r="H27" s="37"/>
      <c r="I27" s="37"/>
      <c r="J27" s="37"/>
      <c r="K27" s="37"/>
      <c r="L27" s="36"/>
      <c r="M27" s="36"/>
    </row>
    <row r="28" spans="2:16" ht="12.5" thickBot="1" x14ac:dyDescent="0.35">
      <c r="B28" s="1"/>
      <c r="C28" s="1"/>
      <c r="D28" s="1"/>
      <c r="E28" s="1"/>
      <c r="F28" s="1"/>
      <c r="G28" s="1"/>
    </row>
    <row r="29" spans="2:16" ht="15" customHeight="1" thickTop="1" thickBot="1" x14ac:dyDescent="0.35">
      <c r="B29" s="411" t="s">
        <v>156</v>
      </c>
      <c r="C29" s="412"/>
      <c r="D29" s="412"/>
      <c r="E29" s="412"/>
      <c r="F29" s="412"/>
      <c r="G29" s="413"/>
    </row>
    <row r="30" spans="2:16" ht="12" customHeight="1" thickTop="1" x14ac:dyDescent="0.3">
      <c r="B30" s="207"/>
      <c r="C30" s="208"/>
      <c r="D30" s="208"/>
      <c r="E30" s="208"/>
      <c r="F30" s="208"/>
      <c r="G30" s="209"/>
    </row>
    <row r="31" spans="2:16" ht="11.65" customHeight="1" x14ac:dyDescent="0.3">
      <c r="B31" s="71"/>
      <c r="C31" s="72" t="s">
        <v>69</v>
      </c>
      <c r="D31" s="72" t="s">
        <v>70</v>
      </c>
      <c r="E31" s="72" t="s">
        <v>71</v>
      </c>
      <c r="F31" s="72" t="s">
        <v>72</v>
      </c>
      <c r="G31" s="248" t="s">
        <v>73</v>
      </c>
    </row>
    <row r="32" spans="2:16" x14ac:dyDescent="0.3">
      <c r="B32" s="71"/>
      <c r="C32" s="105"/>
      <c r="D32" s="105"/>
      <c r="E32" s="105"/>
      <c r="F32" s="105"/>
      <c r="G32" s="249"/>
    </row>
    <row r="33" spans="2:8" x14ac:dyDescent="0.3">
      <c r="B33" s="83" t="s">
        <v>145</v>
      </c>
      <c r="C33" s="84">
        <f>'Fig 5.15'!C17</f>
        <v>0</v>
      </c>
      <c r="D33" s="84">
        <f>'Fig 5.15'!D17</f>
        <v>0</v>
      </c>
      <c r="E33" s="84">
        <f>'Fig 5.15'!E17</f>
        <v>0</v>
      </c>
      <c r="F33" s="84">
        <f>'Fig 5.15'!F17</f>
        <v>0</v>
      </c>
      <c r="G33" s="252">
        <f>'Fig 5.15'!G17</f>
        <v>0</v>
      </c>
    </row>
    <row r="34" spans="2:8" x14ac:dyDescent="0.3">
      <c r="B34" s="71"/>
      <c r="C34" s="88"/>
      <c r="D34" s="88"/>
      <c r="E34" s="88"/>
      <c r="F34" s="88"/>
      <c r="G34" s="253"/>
    </row>
    <row r="35" spans="2:8" x14ac:dyDescent="0.3">
      <c r="B35" s="83" t="s">
        <v>46</v>
      </c>
      <c r="C35" s="88"/>
      <c r="D35" s="88"/>
      <c r="E35" s="88"/>
      <c r="F35" s="88"/>
      <c r="G35" s="253"/>
    </row>
    <row r="36" spans="2:8" x14ac:dyDescent="0.3">
      <c r="B36" s="83" t="s">
        <v>51</v>
      </c>
      <c r="C36" s="179">
        <f>-'Fig 5.14'!C32</f>
        <v>0</v>
      </c>
      <c r="D36" s="179">
        <f>-'Fig 5.14'!D32</f>
        <v>0</v>
      </c>
      <c r="E36" s="179">
        <f>-'Fig 5.14'!E32</f>
        <v>0</v>
      </c>
      <c r="F36" s="179">
        <f>-'Fig 5.14'!F32</f>
        <v>0</v>
      </c>
      <c r="G36" s="254">
        <f>-'Fig 5.14'!G32</f>
        <v>0</v>
      </c>
    </row>
    <row r="37" spans="2:8" x14ac:dyDescent="0.3">
      <c r="B37" s="83" t="s">
        <v>52</v>
      </c>
      <c r="C37" s="179">
        <f>C16</f>
        <v>0</v>
      </c>
      <c r="D37" s="179">
        <f t="shared" ref="D37:G37" si="2">D16</f>
        <v>0</v>
      </c>
      <c r="E37" s="179">
        <f t="shared" si="2"/>
        <v>0</v>
      </c>
      <c r="F37" s="179">
        <f t="shared" si="2"/>
        <v>0</v>
      </c>
      <c r="G37" s="254">
        <f t="shared" si="2"/>
        <v>0</v>
      </c>
    </row>
    <row r="38" spans="2:8" x14ac:dyDescent="0.3">
      <c r="B38" s="83" t="s">
        <v>107</v>
      </c>
      <c r="C38" s="179">
        <f>C24</f>
        <v>0</v>
      </c>
      <c r="D38" s="179">
        <f t="shared" ref="D38:G38" si="3">D24</f>
        <v>0</v>
      </c>
      <c r="E38" s="179">
        <f t="shared" si="3"/>
        <v>0</v>
      </c>
      <c r="F38" s="179">
        <f t="shared" si="3"/>
        <v>0</v>
      </c>
      <c r="G38" s="254">
        <f t="shared" si="3"/>
        <v>0</v>
      </c>
    </row>
    <row r="39" spans="2:8" x14ac:dyDescent="0.3">
      <c r="B39" s="206" t="s">
        <v>53</v>
      </c>
      <c r="C39" s="265"/>
      <c r="D39" s="265"/>
      <c r="E39" s="265"/>
      <c r="F39" s="265"/>
      <c r="G39" s="288"/>
    </row>
    <row r="40" spans="2:8" x14ac:dyDescent="0.3">
      <c r="B40" s="77" t="s">
        <v>147</v>
      </c>
      <c r="C40" s="265"/>
      <c r="D40" s="265"/>
      <c r="E40" s="265"/>
      <c r="F40" s="265"/>
      <c r="G40" s="288"/>
    </row>
    <row r="41" spans="2:8" x14ac:dyDescent="0.3">
      <c r="B41" s="77" t="s">
        <v>108</v>
      </c>
      <c r="C41" s="289"/>
      <c r="D41" s="289"/>
      <c r="E41" s="289"/>
      <c r="F41" s="289"/>
      <c r="G41" s="290"/>
    </row>
    <row r="42" spans="2:8" s="87" customFormat="1" ht="15" customHeight="1" thickBot="1" x14ac:dyDescent="0.35">
      <c r="B42" s="81" t="s">
        <v>54</v>
      </c>
      <c r="C42" s="291"/>
      <c r="D42" s="291"/>
      <c r="E42" s="291"/>
      <c r="F42" s="291"/>
      <c r="G42" s="292"/>
      <c r="H42" s="4"/>
    </row>
    <row r="43" spans="2:8" ht="12.5" thickTop="1" x14ac:dyDescent="0.3"/>
  </sheetData>
  <mergeCells count="4">
    <mergeCell ref="C10:D10"/>
    <mergeCell ref="E10:F10"/>
    <mergeCell ref="E18:F18"/>
    <mergeCell ref="B29:G29"/>
  </mergeCells>
  <conditionalFormatting sqref="P19:P23">
    <cfRule type="cellIs" dxfId="7" priority="2" stopIfTrue="1" operator="equal">
      <formula>0</formula>
    </cfRule>
  </conditionalFormatting>
  <conditionalFormatting sqref="P11:P15">
    <cfRule type="cellIs" dxfId="6" priority="1" stopIfTrue="1" operator="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Q48"/>
  <sheetViews>
    <sheetView zoomScaleNormal="100" workbookViewId="0"/>
  </sheetViews>
  <sheetFormatPr defaultColWidth="9.08984375" defaultRowHeight="12" x14ac:dyDescent="0.3"/>
  <cols>
    <col min="1" max="1" width="2.90625" style="4" customWidth="1"/>
    <col min="2" max="2" width="30.81640625" style="4" customWidth="1"/>
    <col min="3" max="3" width="12.1796875" style="4" customWidth="1"/>
    <col min="4" max="9" width="9.54296875" style="4" customWidth="1"/>
    <col min="10" max="14" width="9.08984375" style="4"/>
    <col min="15" max="15" width="2.453125" style="4" customWidth="1"/>
    <col min="16" max="16" width="12.81640625" style="4" customWidth="1"/>
    <col min="17" max="16384" width="9.08984375" style="4"/>
  </cols>
  <sheetData>
    <row r="2" spans="2:17" x14ac:dyDescent="0.3">
      <c r="B2" s="78" t="s">
        <v>75</v>
      </c>
      <c r="C2" s="78"/>
    </row>
    <row r="3" spans="2:17" x14ac:dyDescent="0.3">
      <c r="B3" s="79" t="s">
        <v>158</v>
      </c>
      <c r="C3" s="318">
        <v>5</v>
      </c>
    </row>
    <row r="4" spans="2:17" x14ac:dyDescent="0.3">
      <c r="B4" s="79" t="s">
        <v>93</v>
      </c>
      <c r="C4" s="148">
        <f>-'Fig 5.15'!D8</f>
        <v>0</v>
      </c>
    </row>
    <row r="5" spans="2:17" x14ac:dyDescent="0.3">
      <c r="B5" s="79" t="s">
        <v>96</v>
      </c>
      <c r="C5" s="48">
        <v>7</v>
      </c>
    </row>
    <row r="6" spans="2:17" s="95" customFormat="1" ht="15" customHeight="1" x14ac:dyDescent="0.35"/>
    <row r="7" spans="2:17" s="95" customFormat="1" ht="12" customHeight="1" x14ac:dyDescent="0.3">
      <c r="B7" s="319" t="s">
        <v>27</v>
      </c>
      <c r="C7" s="319"/>
      <c r="D7" s="320" t="s">
        <v>69</v>
      </c>
      <c r="E7" s="320" t="s">
        <v>70</v>
      </c>
      <c r="F7" s="320" t="s">
        <v>71</v>
      </c>
      <c r="G7" s="320" t="s">
        <v>72</v>
      </c>
      <c r="H7" s="320" t="s">
        <v>73</v>
      </c>
      <c r="I7" s="4"/>
      <c r="J7" s="4"/>
      <c r="K7" s="4"/>
      <c r="L7" s="4"/>
      <c r="M7" s="4"/>
      <c r="N7" s="4"/>
      <c r="O7" s="4"/>
      <c r="P7" s="4"/>
      <c r="Q7" s="4"/>
    </row>
    <row r="8" spans="2:17" x14ac:dyDescent="0.3">
      <c r="B8" s="79"/>
      <c r="C8" s="321" t="s">
        <v>159</v>
      </c>
      <c r="D8" s="79"/>
      <c r="E8" s="79"/>
      <c r="F8" s="79"/>
      <c r="G8" s="79"/>
      <c r="H8" s="79"/>
    </row>
    <row r="9" spans="2:17" x14ac:dyDescent="0.3">
      <c r="B9" s="79" t="s">
        <v>28</v>
      </c>
      <c r="C9" s="322">
        <f>SUM(D9:H9)</f>
        <v>-311299</v>
      </c>
      <c r="D9" s="323">
        <v>-36200</v>
      </c>
      <c r="E9" s="323">
        <v>-57629</v>
      </c>
      <c r="F9" s="323">
        <v>-152145</v>
      </c>
      <c r="G9" s="323">
        <v>-46696</v>
      </c>
      <c r="H9" s="323">
        <v>-18629</v>
      </c>
    </row>
    <row r="10" spans="2:17" x14ac:dyDescent="0.3">
      <c r="B10" s="79" t="s">
        <v>29</v>
      </c>
      <c r="C10" s="322">
        <f t="shared" ref="C10:C11" si="0">SUM(D10:H10)</f>
        <v>-205810</v>
      </c>
      <c r="D10" s="323">
        <v>-12200</v>
      </c>
      <c r="E10" s="323">
        <v>-41722</v>
      </c>
      <c r="F10" s="323">
        <v>-107561</v>
      </c>
      <c r="G10" s="323">
        <v>-25567</v>
      </c>
      <c r="H10" s="323">
        <v>-18760</v>
      </c>
    </row>
    <row r="11" spans="2:17" x14ac:dyDescent="0.3">
      <c r="B11" s="79" t="s">
        <v>102</v>
      </c>
      <c r="C11" s="322">
        <f t="shared" si="0"/>
        <v>-653806</v>
      </c>
      <c r="D11" s="323">
        <v>-103400</v>
      </c>
      <c r="E11" s="323">
        <v>-323565</v>
      </c>
      <c r="F11" s="323">
        <v>-190919</v>
      </c>
      <c r="G11" s="323">
        <v>-24947</v>
      </c>
      <c r="H11" s="323">
        <v>-10975</v>
      </c>
    </row>
    <row r="13" spans="2:17" x14ac:dyDescent="0.3">
      <c r="B13" s="151" t="s">
        <v>160</v>
      </c>
      <c r="C13" s="151"/>
      <c r="D13" s="314">
        <v>1</v>
      </c>
      <c r="E13" s="314">
        <v>2</v>
      </c>
      <c r="F13" s="314">
        <v>3</v>
      </c>
      <c r="G13" s="314">
        <v>4</v>
      </c>
      <c r="H13" s="315">
        <v>5</v>
      </c>
      <c r="I13" s="314">
        <v>6</v>
      </c>
      <c r="J13" s="314">
        <v>7</v>
      </c>
      <c r="K13" s="314">
        <v>8</v>
      </c>
      <c r="L13" s="314">
        <v>9</v>
      </c>
      <c r="M13" s="314">
        <v>10</v>
      </c>
      <c r="N13" s="314">
        <v>11</v>
      </c>
    </row>
    <row r="14" spans="2:17" x14ac:dyDescent="0.3">
      <c r="B14" s="324"/>
      <c r="C14" s="39"/>
      <c r="D14" s="325"/>
      <c r="E14" s="325"/>
      <c r="F14" s="325"/>
      <c r="G14" s="325"/>
      <c r="H14" s="326"/>
      <c r="I14" s="325"/>
      <c r="J14" s="325"/>
      <c r="K14" s="325"/>
      <c r="L14" s="325"/>
      <c r="M14" s="325"/>
      <c r="N14" s="325"/>
      <c r="O14" s="39"/>
      <c r="P14" s="39"/>
      <c r="Q14" s="40"/>
    </row>
    <row r="15" spans="2:17" x14ac:dyDescent="0.3">
      <c r="B15" s="305" t="s">
        <v>161</v>
      </c>
      <c r="C15" s="327"/>
      <c r="D15" s="328"/>
      <c r="E15" s="328"/>
      <c r="F15" s="420">
        <v>7</v>
      </c>
      <c r="G15" s="420"/>
      <c r="H15" s="328"/>
      <c r="I15" s="329"/>
      <c r="P15" s="307">
        <f>F15</f>
        <v>7</v>
      </c>
      <c r="Q15" s="147" t="s">
        <v>81</v>
      </c>
    </row>
    <row r="16" spans="2:17" x14ac:dyDescent="0.3">
      <c r="B16" s="306" t="s">
        <v>162</v>
      </c>
      <c r="C16" s="330"/>
      <c r="D16" s="323">
        <f>$D$10/$F$15</f>
        <v>-1742.8571428571429</v>
      </c>
      <c r="E16" s="323">
        <f t="shared" ref="E16:J16" si="1">$D$10/$F$15</f>
        <v>-1742.8571428571429</v>
      </c>
      <c r="F16" s="323">
        <f t="shared" si="1"/>
        <v>-1742.8571428571429</v>
      </c>
      <c r="G16" s="323">
        <f t="shared" si="1"/>
        <v>-1742.8571428571429</v>
      </c>
      <c r="H16" s="323">
        <f t="shared" si="1"/>
        <v>-1742.8571428571429</v>
      </c>
      <c r="I16" s="323">
        <f>$D$10/$F$15</f>
        <v>-1742.8571428571429</v>
      </c>
      <c r="J16" s="323">
        <f t="shared" si="1"/>
        <v>-1742.8571428571429</v>
      </c>
      <c r="K16" s="331"/>
      <c r="L16" s="331"/>
      <c r="M16" s="331"/>
      <c r="N16" s="331"/>
      <c r="P16" s="110">
        <f>-SUM(D16:N16)</f>
        <v>12200</v>
      </c>
      <c r="Q16" s="123">
        <f>D10+P16</f>
        <v>0</v>
      </c>
    </row>
    <row r="17" spans="2:17" x14ac:dyDescent="0.3">
      <c r="B17" s="306" t="s">
        <v>163</v>
      </c>
      <c r="C17" s="330"/>
      <c r="D17" s="331"/>
      <c r="E17" s="323">
        <f>$E$10/$F$15</f>
        <v>-5960.2857142857147</v>
      </c>
      <c r="F17" s="323">
        <f t="shared" ref="F17:K17" si="2">$E$10/$F$15</f>
        <v>-5960.2857142857147</v>
      </c>
      <c r="G17" s="323">
        <f t="shared" si="2"/>
        <v>-5960.2857142857147</v>
      </c>
      <c r="H17" s="323">
        <f t="shared" si="2"/>
        <v>-5960.2857142857147</v>
      </c>
      <c r="I17" s="323">
        <f t="shared" si="2"/>
        <v>-5960.2857142857147</v>
      </c>
      <c r="J17" s="323">
        <f t="shared" si="2"/>
        <v>-5960.2857142857147</v>
      </c>
      <c r="K17" s="323">
        <f t="shared" si="2"/>
        <v>-5960.2857142857147</v>
      </c>
      <c r="L17" s="331"/>
      <c r="M17" s="331"/>
      <c r="N17" s="331"/>
      <c r="P17" s="110">
        <f t="shared" ref="P17:P20" si="3">-SUM(D17:N17)</f>
        <v>41722.000000000007</v>
      </c>
      <c r="Q17" s="123">
        <f>E10+P17</f>
        <v>0</v>
      </c>
    </row>
    <row r="18" spans="2:17" x14ac:dyDescent="0.3">
      <c r="B18" s="306" t="s">
        <v>164</v>
      </c>
      <c r="C18" s="330"/>
      <c r="D18" s="331"/>
      <c r="E18" s="331"/>
      <c r="F18" s="323">
        <f>$F$10/$F$15</f>
        <v>-15365.857142857143</v>
      </c>
      <c r="G18" s="323">
        <f t="shared" ref="G18:L18" si="4">$F$10/$F$15</f>
        <v>-15365.857142857143</v>
      </c>
      <c r="H18" s="323">
        <f t="shared" si="4"/>
        <v>-15365.857142857143</v>
      </c>
      <c r="I18" s="323">
        <f t="shared" si="4"/>
        <v>-15365.857142857143</v>
      </c>
      <c r="J18" s="323">
        <f t="shared" si="4"/>
        <v>-15365.857142857143</v>
      </c>
      <c r="K18" s="323">
        <f t="shared" si="4"/>
        <v>-15365.857142857143</v>
      </c>
      <c r="L18" s="323">
        <f t="shared" si="4"/>
        <v>-15365.857142857143</v>
      </c>
      <c r="M18" s="331"/>
      <c r="N18" s="331"/>
      <c r="P18" s="110">
        <f t="shared" si="3"/>
        <v>107561</v>
      </c>
      <c r="Q18" s="123">
        <f>F10+P18</f>
        <v>0</v>
      </c>
    </row>
    <row r="19" spans="2:17" s="87" customFormat="1" x14ac:dyDescent="0.3">
      <c r="B19" s="306" t="s">
        <v>165</v>
      </c>
      <c r="C19" s="330"/>
      <c r="D19" s="331"/>
      <c r="E19" s="331"/>
      <c r="F19" s="331"/>
      <c r="G19" s="323">
        <f>$G$10/$F$15</f>
        <v>-3652.4285714285716</v>
      </c>
      <c r="H19" s="323">
        <f t="shared" ref="H19:M19" si="5">$G$10/$F$15</f>
        <v>-3652.4285714285716</v>
      </c>
      <c r="I19" s="323">
        <f t="shared" si="5"/>
        <v>-3652.4285714285716</v>
      </c>
      <c r="J19" s="323">
        <f t="shared" si="5"/>
        <v>-3652.4285714285716</v>
      </c>
      <c r="K19" s="323">
        <f t="shared" si="5"/>
        <v>-3652.4285714285716</v>
      </c>
      <c r="L19" s="323">
        <f t="shared" si="5"/>
        <v>-3652.4285714285716</v>
      </c>
      <c r="M19" s="323">
        <f t="shared" si="5"/>
        <v>-3652.4285714285716</v>
      </c>
      <c r="N19" s="331"/>
      <c r="O19" s="4"/>
      <c r="P19" s="110">
        <f t="shared" si="3"/>
        <v>25567.000000000004</v>
      </c>
      <c r="Q19" s="123">
        <f>G10+P19</f>
        <v>0</v>
      </c>
    </row>
    <row r="20" spans="2:17" x14ac:dyDescent="0.3">
      <c r="B20" s="306" t="s">
        <v>166</v>
      </c>
      <c r="C20" s="330"/>
      <c r="D20" s="125"/>
      <c r="E20" s="125"/>
      <c r="F20" s="125"/>
      <c r="G20" s="125"/>
      <c r="H20" s="332">
        <f>$H$10/$F$15</f>
        <v>-2680</v>
      </c>
      <c r="I20" s="332">
        <f t="shared" ref="I20:N20" si="6">$H$10/$F$15</f>
        <v>-2680</v>
      </c>
      <c r="J20" s="332">
        <f t="shared" si="6"/>
        <v>-2680</v>
      </c>
      <c r="K20" s="332">
        <f t="shared" si="6"/>
        <v>-2680</v>
      </c>
      <c r="L20" s="332">
        <f t="shared" si="6"/>
        <v>-2680</v>
      </c>
      <c r="M20" s="332">
        <f t="shared" si="6"/>
        <v>-2680</v>
      </c>
      <c r="N20" s="332">
        <f t="shared" si="6"/>
        <v>-2680</v>
      </c>
      <c r="P20" s="308">
        <f t="shared" si="3"/>
        <v>18760</v>
      </c>
      <c r="Q20" s="123">
        <f>H10+P20</f>
        <v>0</v>
      </c>
    </row>
    <row r="21" spans="2:17" x14ac:dyDescent="0.3">
      <c r="B21" s="333" t="s">
        <v>167</v>
      </c>
      <c r="C21" s="334"/>
      <c r="D21" s="309">
        <f>SUM(D16:D20)*IF(D13&gt;$C$3,0,1)</f>
        <v>-1742.8571428571429</v>
      </c>
      <c r="E21" s="309">
        <f>SUM(E16:E20)*IF(E13&gt;$C$3,0,1)</f>
        <v>-7703.1428571428578</v>
      </c>
      <c r="F21" s="309">
        <f t="shared" ref="F21:N21" si="7">SUM(F16:F20)*IF(F13&gt;$C$3,0,1)</f>
        <v>-23069</v>
      </c>
      <c r="G21" s="309">
        <f t="shared" si="7"/>
        <v>-26721.428571428572</v>
      </c>
      <c r="H21" s="309">
        <f t="shared" si="7"/>
        <v>-29401.428571428572</v>
      </c>
      <c r="I21" s="309">
        <f t="shared" si="7"/>
        <v>0</v>
      </c>
      <c r="J21" s="309">
        <f t="shared" si="7"/>
        <v>0</v>
      </c>
      <c r="K21" s="309">
        <f t="shared" si="7"/>
        <v>0</v>
      </c>
      <c r="L21" s="309">
        <f t="shared" si="7"/>
        <v>0</v>
      </c>
      <c r="M21" s="309">
        <f t="shared" si="7"/>
        <v>0</v>
      </c>
      <c r="N21" s="309">
        <f t="shared" si="7"/>
        <v>0</v>
      </c>
      <c r="O21" s="43"/>
      <c r="P21" s="335">
        <f>SUM(P16:P20)</f>
        <v>205810</v>
      </c>
      <c r="Q21" s="44"/>
    </row>
    <row r="22" spans="2:17" x14ac:dyDescent="0.3">
      <c r="B22" s="336" t="s">
        <v>168</v>
      </c>
      <c r="C22" s="337"/>
      <c r="D22" s="338">
        <f t="shared" ref="D22:N22" si="8">(D10+C22)*IF(D13&gt;$C$3,0,1)</f>
        <v>-12200</v>
      </c>
      <c r="E22" s="338">
        <f t="shared" si="8"/>
        <v>-53922</v>
      </c>
      <c r="F22" s="338">
        <f t="shared" si="8"/>
        <v>-161483</v>
      </c>
      <c r="G22" s="338">
        <f t="shared" si="8"/>
        <v>-187050</v>
      </c>
      <c r="H22" s="338">
        <f t="shared" si="8"/>
        <v>-205810</v>
      </c>
      <c r="I22" s="338">
        <f t="shared" si="8"/>
        <v>0</v>
      </c>
      <c r="J22" s="338">
        <f t="shared" si="8"/>
        <v>0</v>
      </c>
      <c r="K22" s="338">
        <f t="shared" si="8"/>
        <v>0</v>
      </c>
      <c r="L22" s="338">
        <f t="shared" si="8"/>
        <v>0</v>
      </c>
      <c r="M22" s="338">
        <f t="shared" si="8"/>
        <v>0</v>
      </c>
      <c r="N22" s="339">
        <f t="shared" si="8"/>
        <v>0</v>
      </c>
      <c r="P22" s="340"/>
    </row>
    <row r="23" spans="2:17" x14ac:dyDescent="0.3">
      <c r="B23" s="341" t="s">
        <v>169</v>
      </c>
      <c r="C23" s="342"/>
      <c r="D23" s="343">
        <f>(C23+D21)*IF(D13&gt;$C$3,0,1)</f>
        <v>-1742.8571428571429</v>
      </c>
      <c r="E23" s="343">
        <f t="shared" ref="E23:N23" si="9">(D23+E21)*IF(E13&gt;$C$3,0,1)</f>
        <v>-9446</v>
      </c>
      <c r="F23" s="343">
        <f t="shared" si="9"/>
        <v>-32515</v>
      </c>
      <c r="G23" s="343">
        <f t="shared" si="9"/>
        <v>-59236.428571428572</v>
      </c>
      <c r="H23" s="343">
        <f t="shared" si="9"/>
        <v>-88637.857142857145</v>
      </c>
      <c r="I23" s="343">
        <f t="shared" si="9"/>
        <v>0</v>
      </c>
      <c r="J23" s="343">
        <f t="shared" si="9"/>
        <v>0</v>
      </c>
      <c r="K23" s="343">
        <f t="shared" si="9"/>
        <v>0</v>
      </c>
      <c r="L23" s="343">
        <f t="shared" si="9"/>
        <v>0</v>
      </c>
      <c r="M23" s="343">
        <f t="shared" si="9"/>
        <v>0</v>
      </c>
      <c r="N23" s="344">
        <f t="shared" si="9"/>
        <v>0</v>
      </c>
    </row>
    <row r="24" spans="2:17" x14ac:dyDescent="0.3">
      <c r="B24" s="345" t="s">
        <v>170</v>
      </c>
      <c r="C24" s="346"/>
      <c r="D24" s="347">
        <f>-D22+D23</f>
        <v>10457.142857142857</v>
      </c>
      <c r="E24" s="347">
        <f t="shared" ref="E24:N24" si="10">-E22+E23</f>
        <v>44476</v>
      </c>
      <c r="F24" s="347">
        <f t="shared" si="10"/>
        <v>128968</v>
      </c>
      <c r="G24" s="347">
        <f t="shared" si="10"/>
        <v>127813.57142857142</v>
      </c>
      <c r="H24" s="347">
        <f t="shared" si="10"/>
        <v>117172.14285714286</v>
      </c>
      <c r="I24" s="347">
        <f t="shared" si="10"/>
        <v>0</v>
      </c>
      <c r="J24" s="347">
        <f t="shared" si="10"/>
        <v>0</v>
      </c>
      <c r="K24" s="347">
        <f t="shared" si="10"/>
        <v>0</v>
      </c>
      <c r="L24" s="347">
        <f t="shared" si="10"/>
        <v>0</v>
      </c>
      <c r="M24" s="347">
        <f t="shared" si="10"/>
        <v>0</v>
      </c>
      <c r="N24" s="348">
        <f t="shared" si="10"/>
        <v>0</v>
      </c>
      <c r="O24" s="349"/>
      <c r="P24" s="340"/>
    </row>
    <row r="26" spans="2:17" x14ac:dyDescent="0.3">
      <c r="B26" s="151" t="s">
        <v>171</v>
      </c>
      <c r="C26" s="151"/>
      <c r="D26" s="350">
        <v>1</v>
      </c>
      <c r="E26" s="350">
        <v>2</v>
      </c>
      <c r="F26" s="350">
        <v>3</v>
      </c>
      <c r="G26" s="350">
        <v>4</v>
      </c>
      <c r="H26" s="351">
        <v>5</v>
      </c>
      <c r="I26" s="350">
        <v>6</v>
      </c>
      <c r="J26" s="350">
        <v>7</v>
      </c>
    </row>
    <row r="27" spans="2:17" x14ac:dyDescent="0.3">
      <c r="B27" s="324"/>
      <c r="C27" s="39"/>
      <c r="D27" s="39"/>
      <c r="E27" s="39"/>
      <c r="F27" s="39"/>
      <c r="G27" s="39"/>
      <c r="H27" s="39"/>
      <c r="I27" s="39"/>
      <c r="J27" s="40"/>
    </row>
    <row r="28" spans="2:17" x14ac:dyDescent="0.3">
      <c r="B28" s="306" t="s">
        <v>172</v>
      </c>
      <c r="C28" s="330"/>
      <c r="D28" s="352">
        <f t="shared" ref="D28:J28" si="11">$C$4/$C$5*IF(D26&gt;$C$3,0,1)</f>
        <v>0</v>
      </c>
      <c r="E28" s="352">
        <f t="shared" si="11"/>
        <v>0</v>
      </c>
      <c r="F28" s="352">
        <f t="shared" si="11"/>
        <v>0</v>
      </c>
      <c r="G28" s="352">
        <f t="shared" si="11"/>
        <v>0</v>
      </c>
      <c r="H28" s="352">
        <f t="shared" si="11"/>
        <v>0</v>
      </c>
      <c r="I28" s="352">
        <f t="shared" si="11"/>
        <v>0</v>
      </c>
      <c r="J28" s="353">
        <f t="shared" si="11"/>
        <v>0</v>
      </c>
    </row>
    <row r="29" spans="2:17" x14ac:dyDescent="0.3">
      <c r="B29" s="341" t="s">
        <v>169</v>
      </c>
      <c r="C29" s="342"/>
      <c r="D29" s="354">
        <f t="shared" ref="D29:J29" si="12">(C29+D28)*IF(D26&gt;$C$3,0,1)</f>
        <v>0</v>
      </c>
      <c r="E29" s="354">
        <f t="shared" si="12"/>
        <v>0</v>
      </c>
      <c r="F29" s="354">
        <f t="shared" si="12"/>
        <v>0</v>
      </c>
      <c r="G29" s="354">
        <f t="shared" si="12"/>
        <v>0</v>
      </c>
      <c r="H29" s="354">
        <f t="shared" si="12"/>
        <v>0</v>
      </c>
      <c r="I29" s="354">
        <f t="shared" si="12"/>
        <v>0</v>
      </c>
      <c r="J29" s="355">
        <f t="shared" si="12"/>
        <v>0</v>
      </c>
    </row>
    <row r="30" spans="2:17" x14ac:dyDescent="0.3">
      <c r="B30" s="345" t="s">
        <v>170</v>
      </c>
      <c r="C30" s="346"/>
      <c r="D30" s="335">
        <f t="shared" ref="D30:J30" si="13">(-$C$4+D29)*IF(D26&gt;$C$3,0,1)</f>
        <v>0</v>
      </c>
      <c r="E30" s="335">
        <f t="shared" si="13"/>
        <v>0</v>
      </c>
      <c r="F30" s="335">
        <f t="shared" si="13"/>
        <v>0</v>
      </c>
      <c r="G30" s="335">
        <f t="shared" si="13"/>
        <v>0</v>
      </c>
      <c r="H30" s="335">
        <f t="shared" si="13"/>
        <v>0</v>
      </c>
      <c r="I30" s="335">
        <f t="shared" si="13"/>
        <v>0</v>
      </c>
      <c r="J30" s="356">
        <f t="shared" si="13"/>
        <v>0</v>
      </c>
    </row>
    <row r="31" spans="2:17" ht="12.5" thickBot="1" x14ac:dyDescent="0.35"/>
    <row r="32" spans="2:17" ht="15" customHeight="1" thickTop="1" thickBot="1" x14ac:dyDescent="0.35">
      <c r="B32" s="421" t="s">
        <v>157</v>
      </c>
      <c r="C32" s="422"/>
      <c r="D32" s="422"/>
      <c r="E32" s="422"/>
      <c r="F32" s="422"/>
      <c r="G32" s="422"/>
      <c r="H32" s="422"/>
      <c r="I32" s="95"/>
    </row>
    <row r="33" spans="2:9" ht="12.5" thickTop="1" x14ac:dyDescent="0.3">
      <c r="B33" s="211"/>
      <c r="C33" s="212"/>
      <c r="D33" s="212"/>
      <c r="E33" s="212"/>
      <c r="F33" s="212"/>
      <c r="G33" s="212"/>
      <c r="H33" s="357"/>
      <c r="I33" s="95"/>
    </row>
    <row r="34" spans="2:9" x14ac:dyDescent="0.3">
      <c r="B34" s="71"/>
      <c r="C34" s="74"/>
      <c r="D34" s="399">
        <v>1</v>
      </c>
      <c r="E34" s="399">
        <v>2</v>
      </c>
      <c r="F34" s="399">
        <v>3</v>
      </c>
      <c r="G34" s="399">
        <v>4</v>
      </c>
      <c r="H34" s="358">
        <v>5</v>
      </c>
    </row>
    <row r="35" spans="2:9" x14ac:dyDescent="0.3">
      <c r="B35" s="71"/>
      <c r="C35" s="362" t="s">
        <v>159</v>
      </c>
      <c r="D35" s="105"/>
      <c r="E35" s="105"/>
      <c r="F35" s="105"/>
      <c r="G35" s="105"/>
      <c r="H35" s="249"/>
    </row>
    <row r="36" spans="2:9" x14ac:dyDescent="0.3">
      <c r="B36" s="66" t="s">
        <v>145</v>
      </c>
      <c r="C36" s="365">
        <f>SUM(D36:H36)</f>
        <v>0</v>
      </c>
      <c r="D36" s="84">
        <f>'Fig 5.15'!C17</f>
        <v>0</v>
      </c>
      <c r="E36" s="84">
        <f>'Fig 5.15'!D17</f>
        <v>0</v>
      </c>
      <c r="F36" s="84">
        <f>'Fig 5.15'!E17</f>
        <v>0</v>
      </c>
      <c r="G36" s="84">
        <f>'Fig 5.15'!F17</f>
        <v>0</v>
      </c>
      <c r="H36" s="359">
        <f>'Fig 5.15'!G17</f>
        <v>0</v>
      </c>
    </row>
    <row r="37" spans="2:9" x14ac:dyDescent="0.3">
      <c r="B37" s="155"/>
      <c r="C37" s="363"/>
      <c r="D37" s="88"/>
      <c r="E37" s="88"/>
      <c r="F37" s="88"/>
      <c r="G37" s="88"/>
      <c r="H37" s="360"/>
    </row>
    <row r="38" spans="2:9" x14ac:dyDescent="0.3">
      <c r="B38" s="66" t="s">
        <v>46</v>
      </c>
      <c r="C38" s="364"/>
      <c r="D38" s="88"/>
      <c r="E38" s="88"/>
      <c r="F38" s="88"/>
      <c r="G38" s="88"/>
      <c r="H38" s="360"/>
    </row>
    <row r="39" spans="2:9" x14ac:dyDescent="0.3">
      <c r="B39" s="66" t="s">
        <v>51</v>
      </c>
      <c r="C39" s="365">
        <f t="shared" ref="C39:C47" si="14">SUM(D39:H39)</f>
        <v>0</v>
      </c>
      <c r="D39" s="168">
        <f>'Fig 5.16'!C36</f>
        <v>0</v>
      </c>
      <c r="E39" s="168">
        <f>'Fig 5.16'!D36</f>
        <v>0</v>
      </c>
      <c r="F39" s="168">
        <f>'Fig 5.16'!E36</f>
        <v>0</v>
      </c>
      <c r="G39" s="168">
        <f>'Fig 5.16'!F36</f>
        <v>0</v>
      </c>
      <c r="H39" s="361">
        <f>'Fig 5.16'!G36</f>
        <v>0</v>
      </c>
    </row>
    <row r="40" spans="2:9" x14ac:dyDescent="0.3">
      <c r="B40" s="66" t="s">
        <v>52</v>
      </c>
      <c r="C40" s="365">
        <f t="shared" si="14"/>
        <v>0</v>
      </c>
      <c r="D40" s="168">
        <f>'Fig 5.16'!C37</f>
        <v>0</v>
      </c>
      <c r="E40" s="168">
        <f>'Fig 5.16'!D37</f>
        <v>0</v>
      </c>
      <c r="F40" s="168">
        <f>'Fig 5.16'!E37</f>
        <v>0</v>
      </c>
      <c r="G40" s="168">
        <f>'Fig 5.16'!F37</f>
        <v>0</v>
      </c>
      <c r="H40" s="361">
        <f>'Fig 5.16'!G37</f>
        <v>0</v>
      </c>
    </row>
    <row r="41" spans="2:9" x14ac:dyDescent="0.3">
      <c r="B41" s="66" t="s">
        <v>107</v>
      </c>
      <c r="C41" s="365">
        <f t="shared" si="14"/>
        <v>0</v>
      </c>
      <c r="D41" s="168">
        <f>'Fig 5.16'!C38</f>
        <v>0</v>
      </c>
      <c r="E41" s="168">
        <f>'Fig 5.16'!D38</f>
        <v>0</v>
      </c>
      <c r="F41" s="168">
        <f>'Fig 5.16'!E38</f>
        <v>0</v>
      </c>
      <c r="G41" s="168">
        <f>'Fig 5.16'!F38</f>
        <v>0</v>
      </c>
      <c r="H41" s="361">
        <f>'Fig 5.16'!G38</f>
        <v>0</v>
      </c>
    </row>
    <row r="42" spans="2:9" x14ac:dyDescent="0.3">
      <c r="B42" s="367" t="s">
        <v>53</v>
      </c>
      <c r="C42" s="365">
        <f t="shared" si="14"/>
        <v>0</v>
      </c>
      <c r="D42" s="168">
        <f>'Fig 5.16'!C39</f>
        <v>0</v>
      </c>
      <c r="E42" s="168">
        <f>'Fig 5.16'!D39</f>
        <v>0</v>
      </c>
      <c r="F42" s="168">
        <f>'Fig 5.16'!E39</f>
        <v>0</v>
      </c>
      <c r="G42" s="168">
        <f>'Fig 5.16'!F39</f>
        <v>0</v>
      </c>
      <c r="H42" s="361">
        <f>'Fig 5.16'!G39</f>
        <v>0</v>
      </c>
    </row>
    <row r="43" spans="2:9" x14ac:dyDescent="0.3">
      <c r="B43" s="66" t="s">
        <v>147</v>
      </c>
      <c r="C43" s="365">
        <f>SUM(D43:H43)</f>
        <v>0</v>
      </c>
      <c r="D43" s="168">
        <f>'Fig 5.16'!C40</f>
        <v>0</v>
      </c>
      <c r="E43" s="168">
        <f>'Fig 5.16'!D40</f>
        <v>0</v>
      </c>
      <c r="F43" s="168">
        <f>'Fig 5.16'!E40</f>
        <v>0</v>
      </c>
      <c r="G43" s="168">
        <f>'Fig 5.16'!F40</f>
        <v>0</v>
      </c>
      <c r="H43" s="361">
        <f>'Fig 5.16'!G40</f>
        <v>0</v>
      </c>
    </row>
    <row r="44" spans="2:9" x14ac:dyDescent="0.3">
      <c r="B44" s="66" t="s">
        <v>108</v>
      </c>
      <c r="C44" s="365">
        <f t="shared" ref="C44:C45" si="15">SUM(D44:H44)</f>
        <v>0</v>
      </c>
      <c r="D44" s="168">
        <f>'Fig 5.16'!C41</f>
        <v>0</v>
      </c>
      <c r="E44" s="168">
        <f>'Fig 5.16'!D41</f>
        <v>0</v>
      </c>
      <c r="F44" s="168">
        <f>'Fig 5.16'!E41</f>
        <v>0</v>
      </c>
      <c r="G44" s="168">
        <f>'Fig 5.16'!F41</f>
        <v>0</v>
      </c>
      <c r="H44" s="361">
        <f>'Fig 5.16'!G41</f>
        <v>0</v>
      </c>
    </row>
    <row r="45" spans="2:9" x14ac:dyDescent="0.3">
      <c r="B45" s="66" t="s">
        <v>54</v>
      </c>
      <c r="C45" s="365">
        <f t="shared" si="15"/>
        <v>0</v>
      </c>
      <c r="D45" s="168">
        <f>'Fig 5.16'!C42</f>
        <v>0</v>
      </c>
      <c r="E45" s="168">
        <f>'Fig 5.16'!D42</f>
        <v>0</v>
      </c>
      <c r="F45" s="168">
        <f>'Fig 5.16'!E42</f>
        <v>0</v>
      </c>
      <c r="G45" s="168">
        <f>'Fig 5.16'!F42</f>
        <v>0</v>
      </c>
      <c r="H45" s="361">
        <f>'Fig 5.16'!G42</f>
        <v>0</v>
      </c>
    </row>
    <row r="46" spans="2:9" x14ac:dyDescent="0.3">
      <c r="B46" s="158" t="s">
        <v>173</v>
      </c>
      <c r="C46" s="365">
        <f>SUM(D46:H46)</f>
        <v>0</v>
      </c>
      <c r="D46" s="289"/>
      <c r="E46" s="289"/>
      <c r="F46" s="289"/>
      <c r="G46" s="289"/>
      <c r="H46" s="290"/>
    </row>
    <row r="47" spans="2:9" ht="15" customHeight="1" thickBot="1" x14ac:dyDescent="0.35">
      <c r="B47" s="70" t="s">
        <v>174</v>
      </c>
      <c r="C47" s="366">
        <f t="shared" si="14"/>
        <v>0</v>
      </c>
      <c r="D47" s="291"/>
      <c r="E47" s="291"/>
      <c r="F47" s="291"/>
      <c r="G47" s="291"/>
      <c r="H47" s="292"/>
      <c r="I47" s="87"/>
    </row>
    <row r="48" spans="2:9" ht="12.5" thickTop="1" x14ac:dyDescent="0.3"/>
  </sheetData>
  <mergeCells count="2">
    <mergeCell ref="F15:G15"/>
    <mergeCell ref="B32:H32"/>
  </mergeCells>
  <conditionalFormatting sqref="Q16:Q20">
    <cfRule type="cellIs" dxfId="5" priority="3" stopIfTrue="1" operator="equal">
      <formula>0</formula>
    </cfRule>
  </conditionalFormatting>
  <conditionalFormatting sqref="Q16:Q20">
    <cfRule type="cellIs" dxfId="4" priority="1" operator="lessThan">
      <formula>0</formula>
    </cfRule>
    <cfRule type="cellIs" dxfId="3" priority="2" operator="greaterThan">
      <formula>0</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64"/>
  <sheetViews>
    <sheetView zoomScaleNormal="100" workbookViewId="0"/>
  </sheetViews>
  <sheetFormatPr defaultColWidth="9.08984375" defaultRowHeight="12" x14ac:dyDescent="0.3"/>
  <cols>
    <col min="1" max="1" width="9.08984375" style="4"/>
    <col min="2" max="2" width="30.81640625" style="4" customWidth="1"/>
    <col min="3" max="3" width="12.1796875" style="4" customWidth="1"/>
    <col min="4" max="8" width="9.54296875" style="4" customWidth="1"/>
    <col min="9" max="9" width="1.7265625" style="4" customWidth="1"/>
    <col min="10" max="16384" width="9.08984375" style="4"/>
  </cols>
  <sheetData>
    <row r="2" spans="2:9" x14ac:dyDescent="0.3">
      <c r="B2" s="149" t="s">
        <v>75</v>
      </c>
      <c r="C2" s="32"/>
    </row>
    <row r="3" spans="2:9" x14ac:dyDescent="0.3">
      <c r="B3" s="79" t="s">
        <v>158</v>
      </c>
      <c r="C3" s="318">
        <v>5</v>
      </c>
    </row>
    <row r="4" spans="2:9" x14ac:dyDescent="0.3">
      <c r="B4" s="150" t="s">
        <v>93</v>
      </c>
      <c r="C4" s="218">
        <f>'Fig 5.17'!C4</f>
        <v>0</v>
      </c>
    </row>
    <row r="5" spans="2:9" x14ac:dyDescent="0.3">
      <c r="B5" s="150" t="s">
        <v>96</v>
      </c>
      <c r="C5" s="48">
        <v>7</v>
      </c>
    </row>
    <row r="6" spans="2:9" x14ac:dyDescent="0.3">
      <c r="B6" s="150" t="s">
        <v>124</v>
      </c>
      <c r="C6" s="31">
        <v>0.21</v>
      </c>
    </row>
    <row r="7" spans="2:9" x14ac:dyDescent="0.3">
      <c r="B7" s="150"/>
    </row>
    <row r="8" spans="2:9" x14ac:dyDescent="0.3">
      <c r="B8" s="151" t="s">
        <v>98</v>
      </c>
      <c r="C8" s="50"/>
      <c r="D8" s="372">
        <v>1</v>
      </c>
      <c r="E8" s="372">
        <v>2</v>
      </c>
      <c r="F8" s="372">
        <v>3</v>
      </c>
      <c r="G8" s="372">
        <v>4</v>
      </c>
      <c r="H8" s="373">
        <v>5</v>
      </c>
    </row>
    <row r="9" spans="2:9" x14ac:dyDescent="0.3">
      <c r="B9" s="374" t="s">
        <v>179</v>
      </c>
      <c r="C9" s="39"/>
      <c r="D9" s="375">
        <f>C12</f>
        <v>0</v>
      </c>
      <c r="E9" s="375">
        <f>D12</f>
        <v>0</v>
      </c>
      <c r="F9" s="375">
        <f>E12</f>
        <v>0</v>
      </c>
      <c r="G9" s="375">
        <f>F12</f>
        <v>0</v>
      </c>
      <c r="H9" s="376">
        <f>G12</f>
        <v>0</v>
      </c>
    </row>
    <row r="10" spans="2:9" x14ac:dyDescent="0.3">
      <c r="B10" s="377" t="s">
        <v>99</v>
      </c>
      <c r="D10" s="378">
        <f>IF(D31&lt;0,D31,0)</f>
        <v>0</v>
      </c>
      <c r="E10" s="378">
        <f>IF(E31&lt;0,E31,0)</f>
        <v>0</v>
      </c>
      <c r="F10" s="378">
        <f>IF(F31&lt;0,F31,0)</f>
        <v>0</v>
      </c>
      <c r="G10" s="378">
        <f>IF(G31&lt;0,G31,0)</f>
        <v>0</v>
      </c>
      <c r="H10" s="379">
        <f>IF(H31&lt;0,H31,0)</f>
        <v>0</v>
      </c>
    </row>
    <row r="11" spans="2:9" x14ac:dyDescent="0.3">
      <c r="B11" s="377" t="s">
        <v>180</v>
      </c>
      <c r="D11" s="378">
        <f>IF(D8&lt;&gt;$C$3,IF(AND(D9&lt;0,D31&gt;0),MIN(-D9,D31),0),-D9)*IF(D8&gt;$C$3,0,1)</f>
        <v>0</v>
      </c>
      <c r="E11" s="378">
        <f>IF(E8&lt;&gt;$C$3,IF(AND(E9&lt;0,E31&gt;0),MIN(-E9,E31),0),-E9)*IF(E8&gt;$C$3,0,1)</f>
        <v>0</v>
      </c>
      <c r="F11" s="378">
        <f>IF(F8&lt;&gt;$C$3,IF(AND(F9&lt;0,F31&gt;0),MIN(-F9,F31),0),-F9)*IF(F8&gt;$C$3,0,1)</f>
        <v>0</v>
      </c>
      <c r="G11" s="378">
        <f>IF(G8&lt;&gt;$C$3,IF(AND(G9&lt;0,G31&gt;0),MIN(-G9,G31),0),-G9)*IF(G8&gt;$C$3,0,1)</f>
        <v>0</v>
      </c>
      <c r="H11" s="379">
        <f>IF(H8&lt;&gt;$C$3,IF(AND(H9&lt;0,H31&gt;0),MIN(-H9,H31),0),-H9)*IF(H8&gt;$C$3,0,1)</f>
        <v>0</v>
      </c>
    </row>
    <row r="12" spans="2:9" x14ac:dyDescent="0.3">
      <c r="B12" s="380" t="s">
        <v>181</v>
      </c>
      <c r="C12" s="43"/>
      <c r="D12" s="381">
        <f>SUM(D9:D11)</f>
        <v>0</v>
      </c>
      <c r="E12" s="381">
        <f>SUM(E9:E11)</f>
        <v>0</v>
      </c>
      <c r="F12" s="381">
        <f>SUM(F9:F11)</f>
        <v>0</v>
      </c>
      <c r="G12" s="381">
        <f>SUM(G9:G11)</f>
        <v>0</v>
      </c>
      <c r="H12" s="382">
        <f>SUM(H9:H11)</f>
        <v>0</v>
      </c>
    </row>
    <row r="13" spans="2:9" ht="24" customHeight="1" x14ac:dyDescent="0.3">
      <c r="B13" s="425" t="s">
        <v>182</v>
      </c>
      <c r="C13" s="425"/>
      <c r="D13" s="425"/>
      <c r="E13" s="425"/>
      <c r="F13" s="425"/>
      <c r="G13" s="425"/>
      <c r="H13" s="425"/>
    </row>
    <row r="14" spans="2:9" ht="12.5" thickBot="1" x14ac:dyDescent="0.35">
      <c r="D14" s="12"/>
      <c r="E14" s="12"/>
      <c r="F14" s="12"/>
      <c r="G14" s="12"/>
      <c r="H14" s="12"/>
    </row>
    <row r="15" spans="2:9" ht="15" customHeight="1" thickTop="1" thickBot="1" x14ac:dyDescent="0.35">
      <c r="B15" s="411" t="s">
        <v>109</v>
      </c>
      <c r="C15" s="412"/>
      <c r="D15" s="412"/>
      <c r="E15" s="412"/>
      <c r="F15" s="412"/>
      <c r="G15" s="412"/>
      <c r="H15" s="412"/>
      <c r="I15" s="413"/>
    </row>
    <row r="16" spans="2:9" ht="12" customHeight="1" thickTop="1" x14ac:dyDescent="0.3">
      <c r="B16" s="207"/>
      <c r="C16" s="208"/>
      <c r="D16" s="208"/>
      <c r="E16" s="208"/>
      <c r="F16" s="208"/>
      <c r="G16" s="208"/>
      <c r="H16" s="208"/>
      <c r="I16" s="209"/>
    </row>
    <row r="17" spans="2:9" ht="11.65" customHeight="1" x14ac:dyDescent="0.3">
      <c r="B17" s="155"/>
      <c r="C17" s="154"/>
      <c r="D17" s="156" t="s">
        <v>69</v>
      </c>
      <c r="E17" s="156" t="s">
        <v>70</v>
      </c>
      <c r="F17" s="156" t="s">
        <v>71</v>
      </c>
      <c r="G17" s="156" t="s">
        <v>72</v>
      </c>
      <c r="H17" s="156" t="s">
        <v>73</v>
      </c>
      <c r="I17" s="209"/>
    </row>
    <row r="18" spans="2:9" x14ac:dyDescent="0.3">
      <c r="B18" s="66"/>
      <c r="C18" s="362" t="s">
        <v>159</v>
      </c>
      <c r="D18" s="157"/>
      <c r="E18" s="157"/>
      <c r="F18" s="157"/>
      <c r="G18" s="157"/>
      <c r="H18" s="157"/>
      <c r="I18" s="209"/>
    </row>
    <row r="19" spans="2:9" x14ac:dyDescent="0.3">
      <c r="B19" s="158" t="s">
        <v>145</v>
      </c>
      <c r="C19" s="385">
        <f>SUM(D19:H19)</f>
        <v>0</v>
      </c>
      <c r="D19" s="368">
        <f>'Fig 5.15'!C17</f>
        <v>0</v>
      </c>
      <c r="E19" s="368">
        <f>'Fig 5.15'!D17</f>
        <v>0</v>
      </c>
      <c r="F19" s="368">
        <f>'Fig 5.15'!E17</f>
        <v>0</v>
      </c>
      <c r="G19" s="368">
        <f>'Fig 5.15'!F17</f>
        <v>0</v>
      </c>
      <c r="H19" s="369">
        <f>'Fig 5.15'!G17</f>
        <v>0</v>
      </c>
      <c r="I19" s="209"/>
    </row>
    <row r="20" spans="2:9" x14ac:dyDescent="0.3">
      <c r="B20" s="66"/>
      <c r="C20" s="386"/>
      <c r="D20" s="213"/>
      <c r="E20" s="213"/>
      <c r="F20" s="213"/>
      <c r="G20" s="213"/>
      <c r="H20" s="216"/>
      <c r="I20" s="209"/>
    </row>
    <row r="21" spans="2:9" x14ac:dyDescent="0.3">
      <c r="B21" s="66" t="s">
        <v>46</v>
      </c>
      <c r="C21" s="386"/>
      <c r="D21" s="213"/>
      <c r="E21" s="213"/>
      <c r="F21" s="213"/>
      <c r="G21" s="213"/>
      <c r="H21" s="216"/>
      <c r="I21" s="209"/>
    </row>
    <row r="22" spans="2:9" x14ac:dyDescent="0.3">
      <c r="B22" s="66" t="s">
        <v>51</v>
      </c>
      <c r="C22" s="387">
        <f t="shared" ref="C22:C44" si="0">SUM(D22:H22)</f>
        <v>0</v>
      </c>
      <c r="D22" s="169">
        <f>'Fig 5.17'!D39</f>
        <v>0</v>
      </c>
      <c r="E22" s="169">
        <f>'Fig 5.17'!E39</f>
        <v>0</v>
      </c>
      <c r="F22" s="169">
        <f>'Fig 5.17'!F39</f>
        <v>0</v>
      </c>
      <c r="G22" s="169">
        <f>'Fig 5.17'!G39</f>
        <v>0</v>
      </c>
      <c r="H22" s="195">
        <f>'Fig 5.17'!H39</f>
        <v>0</v>
      </c>
      <c r="I22" s="209"/>
    </row>
    <row r="23" spans="2:9" x14ac:dyDescent="0.3">
      <c r="B23" s="66" t="s">
        <v>52</v>
      </c>
      <c r="C23" s="387">
        <f t="shared" si="0"/>
        <v>0</v>
      </c>
      <c r="D23" s="169">
        <f>'Fig 5.17'!D40</f>
        <v>0</v>
      </c>
      <c r="E23" s="169">
        <f>'Fig 5.17'!E40</f>
        <v>0</v>
      </c>
      <c r="F23" s="169">
        <f>'Fig 5.17'!F40</f>
        <v>0</v>
      </c>
      <c r="G23" s="169">
        <f>'Fig 5.17'!G40</f>
        <v>0</v>
      </c>
      <c r="H23" s="195">
        <f>'Fig 5.17'!H40</f>
        <v>0</v>
      </c>
      <c r="I23" s="209"/>
    </row>
    <row r="24" spans="2:9" x14ac:dyDescent="0.3">
      <c r="B24" s="66" t="s">
        <v>107</v>
      </c>
      <c r="C24" s="387">
        <f t="shared" si="0"/>
        <v>0</v>
      </c>
      <c r="D24" s="169">
        <f>'Fig 5.17'!D41</f>
        <v>0</v>
      </c>
      <c r="E24" s="169">
        <f>'Fig 5.17'!E41</f>
        <v>0</v>
      </c>
      <c r="F24" s="169">
        <f>'Fig 5.17'!F41</f>
        <v>0</v>
      </c>
      <c r="G24" s="169">
        <f>'Fig 5.17'!G41</f>
        <v>0</v>
      </c>
      <c r="H24" s="195">
        <f>'Fig 5.17'!H41</f>
        <v>0</v>
      </c>
      <c r="I24" s="209"/>
    </row>
    <row r="25" spans="2:9" x14ac:dyDescent="0.3">
      <c r="B25" s="66" t="s">
        <v>173</v>
      </c>
      <c r="C25" s="387">
        <f>SUM(D25:H25)</f>
        <v>0</v>
      </c>
      <c r="D25" s="169">
        <f>'Fig 5.17'!D46</f>
        <v>0</v>
      </c>
      <c r="E25" s="169">
        <f>'Fig 5.17'!E46</f>
        <v>0</v>
      </c>
      <c r="F25" s="169">
        <f>'Fig 5.17'!F46</f>
        <v>0</v>
      </c>
      <c r="G25" s="169">
        <f>'Fig 5.17'!G46</f>
        <v>0</v>
      </c>
      <c r="H25" s="195">
        <f>'Fig 5.17'!H46</f>
        <v>0</v>
      </c>
      <c r="I25" s="209"/>
    </row>
    <row r="26" spans="2:9" x14ac:dyDescent="0.3">
      <c r="B26" s="66" t="s">
        <v>174</v>
      </c>
      <c r="C26" s="387">
        <f>SUM(D26:H26)</f>
        <v>0</v>
      </c>
      <c r="D26" s="169">
        <f>'Fig 5.17'!D47</f>
        <v>0</v>
      </c>
      <c r="E26" s="169">
        <f>'Fig 5.17'!E47</f>
        <v>0</v>
      </c>
      <c r="F26" s="169">
        <f>'Fig 5.17'!F47</f>
        <v>0</v>
      </c>
      <c r="G26" s="169">
        <f>'Fig 5.17'!G47</f>
        <v>0</v>
      </c>
      <c r="H26" s="195">
        <f>'Fig 5.17'!H47</f>
        <v>0</v>
      </c>
      <c r="I26" s="209"/>
    </row>
    <row r="27" spans="2:9" x14ac:dyDescent="0.3">
      <c r="B27" s="66" t="s">
        <v>53</v>
      </c>
      <c r="C27" s="387">
        <f t="shared" si="0"/>
        <v>0</v>
      </c>
      <c r="D27" s="169">
        <f>'Fig 5.17'!D42</f>
        <v>0</v>
      </c>
      <c r="E27" s="169">
        <f>'Fig 5.17'!E42</f>
        <v>0</v>
      </c>
      <c r="F27" s="169">
        <f>'Fig 5.17'!F42</f>
        <v>0</v>
      </c>
      <c r="G27" s="169">
        <f>'Fig 5.17'!G42</f>
        <v>0</v>
      </c>
      <c r="H27" s="195">
        <f>'Fig 5.17'!H42</f>
        <v>0</v>
      </c>
      <c r="I27" s="209"/>
    </row>
    <row r="28" spans="2:9" x14ac:dyDescent="0.3">
      <c r="B28" s="66" t="s">
        <v>147</v>
      </c>
      <c r="C28" s="387">
        <f t="shared" si="0"/>
        <v>0</v>
      </c>
      <c r="D28" s="169">
        <f>'Fig 5.17'!D43</f>
        <v>0</v>
      </c>
      <c r="E28" s="169">
        <f>'Fig 5.17'!E43</f>
        <v>0</v>
      </c>
      <c r="F28" s="169">
        <f>'Fig 5.17'!F43</f>
        <v>0</v>
      </c>
      <c r="G28" s="169">
        <f>'Fig 5.17'!G43</f>
        <v>0</v>
      </c>
      <c r="H28" s="195">
        <f>'Fig 5.17'!H43</f>
        <v>0</v>
      </c>
      <c r="I28" s="209"/>
    </row>
    <row r="29" spans="2:9" x14ac:dyDescent="0.3">
      <c r="B29" s="66" t="s">
        <v>108</v>
      </c>
      <c r="C29" s="387">
        <f t="shared" si="0"/>
        <v>0</v>
      </c>
      <c r="D29" s="169">
        <f>'Fig 5.17'!D44</f>
        <v>0</v>
      </c>
      <c r="E29" s="169">
        <f>'Fig 5.17'!E44</f>
        <v>0</v>
      </c>
      <c r="F29" s="169">
        <f>'Fig 5.17'!F44</f>
        <v>0</v>
      </c>
      <c r="G29" s="169">
        <f>'Fig 5.17'!G44</f>
        <v>0</v>
      </c>
      <c r="H29" s="195">
        <f>'Fig 5.17'!H44</f>
        <v>0</v>
      </c>
      <c r="I29" s="209"/>
    </row>
    <row r="30" spans="2:9" x14ac:dyDescent="0.3">
      <c r="B30" s="66" t="s">
        <v>54</v>
      </c>
      <c r="C30" s="388">
        <f t="shared" si="0"/>
        <v>0</v>
      </c>
      <c r="D30" s="176">
        <f>'Fig 5.17'!D45</f>
        <v>0</v>
      </c>
      <c r="E30" s="176">
        <f>'Fig 5.17'!E45</f>
        <v>0</v>
      </c>
      <c r="F30" s="176">
        <f>'Fig 5.17'!F45</f>
        <v>0</v>
      </c>
      <c r="G30" s="176">
        <f>'Fig 5.17'!G45</f>
        <v>0</v>
      </c>
      <c r="H30" s="217">
        <f>'Fig 5.17'!H45</f>
        <v>0</v>
      </c>
      <c r="I30" s="209"/>
    </row>
    <row r="31" spans="2:9" x14ac:dyDescent="0.3">
      <c r="B31" s="158" t="s">
        <v>95</v>
      </c>
      <c r="C31" s="387">
        <f t="shared" si="0"/>
        <v>0</v>
      </c>
      <c r="D31" s="262"/>
      <c r="E31" s="262"/>
      <c r="F31" s="262"/>
      <c r="G31" s="262"/>
      <c r="H31" s="293"/>
      <c r="I31" s="209"/>
    </row>
    <row r="32" spans="2:9" x14ac:dyDescent="0.3">
      <c r="B32" s="66" t="s">
        <v>94</v>
      </c>
      <c r="C32" s="388">
        <f t="shared" si="0"/>
        <v>0</v>
      </c>
      <c r="D32" s="176">
        <f>-D11</f>
        <v>0</v>
      </c>
      <c r="E32" s="176">
        <f>-E11</f>
        <v>0</v>
      </c>
      <c r="F32" s="176">
        <f>-F11</f>
        <v>0</v>
      </c>
      <c r="G32" s="176">
        <f>-G11</f>
        <v>0</v>
      </c>
      <c r="H32" s="217">
        <f>-H11</f>
        <v>0</v>
      </c>
      <c r="I32" s="209"/>
    </row>
    <row r="33" spans="2:9" x14ac:dyDescent="0.3">
      <c r="B33" s="158" t="s">
        <v>64</v>
      </c>
      <c r="C33" s="387">
        <f t="shared" si="0"/>
        <v>0</v>
      </c>
      <c r="D33" s="370">
        <f>D31+D32</f>
        <v>0</v>
      </c>
      <c r="E33" s="370">
        <f>E31+E32</f>
        <v>0</v>
      </c>
      <c r="F33" s="370">
        <f>F31+F32</f>
        <v>0</v>
      </c>
      <c r="G33" s="370">
        <f>G31+G32</f>
        <v>0</v>
      </c>
      <c r="H33" s="371">
        <f>H31+H32</f>
        <v>0</v>
      </c>
      <c r="I33" s="209"/>
    </row>
    <row r="34" spans="2:9" x14ac:dyDescent="0.3">
      <c r="B34" s="66" t="s">
        <v>123</v>
      </c>
      <c r="C34" s="387">
        <f t="shared" si="0"/>
        <v>0</v>
      </c>
      <c r="D34" s="302"/>
      <c r="E34" s="302"/>
      <c r="F34" s="302"/>
      <c r="G34" s="302"/>
      <c r="H34" s="303"/>
      <c r="I34" s="209"/>
    </row>
    <row r="35" spans="2:9" x14ac:dyDescent="0.3">
      <c r="B35" s="66" t="s">
        <v>65</v>
      </c>
      <c r="C35" s="387">
        <f t="shared" si="0"/>
        <v>0</v>
      </c>
      <c r="D35" s="213">
        <f>-D22</f>
        <v>0</v>
      </c>
      <c r="E35" s="213">
        <f>-E22</f>
        <v>0</v>
      </c>
      <c r="F35" s="213">
        <f>-F22</f>
        <v>0</v>
      </c>
      <c r="G35" s="213">
        <f>-G22</f>
        <v>0</v>
      </c>
      <c r="H35" s="216">
        <f>-H22</f>
        <v>0</v>
      </c>
      <c r="I35" s="209"/>
    </row>
    <row r="36" spans="2:9" x14ac:dyDescent="0.3">
      <c r="B36" s="66" t="s">
        <v>66</v>
      </c>
      <c r="C36" s="387">
        <f t="shared" si="0"/>
        <v>0</v>
      </c>
      <c r="D36" s="213">
        <f t="shared" ref="D36:H36" si="1">-D23</f>
        <v>0</v>
      </c>
      <c r="E36" s="213">
        <f t="shared" si="1"/>
        <v>0</v>
      </c>
      <c r="F36" s="213">
        <f t="shared" si="1"/>
        <v>0</v>
      </c>
      <c r="G36" s="213">
        <f t="shared" si="1"/>
        <v>0</v>
      </c>
      <c r="H36" s="216">
        <f t="shared" si="1"/>
        <v>0</v>
      </c>
      <c r="I36" s="209"/>
    </row>
    <row r="37" spans="2:9" x14ac:dyDescent="0.3">
      <c r="B37" s="66" t="s">
        <v>111</v>
      </c>
      <c r="C37" s="387">
        <f t="shared" si="0"/>
        <v>0</v>
      </c>
      <c r="D37" s="213">
        <f t="shared" ref="D37:H37" si="2">-D24</f>
        <v>0</v>
      </c>
      <c r="E37" s="213">
        <f t="shared" si="2"/>
        <v>0</v>
      </c>
      <c r="F37" s="213">
        <f t="shared" si="2"/>
        <v>0</v>
      </c>
      <c r="G37" s="213">
        <f t="shared" si="2"/>
        <v>0</v>
      </c>
      <c r="H37" s="216">
        <f t="shared" si="2"/>
        <v>0</v>
      </c>
      <c r="I37" s="209"/>
    </row>
    <row r="38" spans="2:9" x14ac:dyDescent="0.3">
      <c r="B38" s="66" t="s">
        <v>176</v>
      </c>
      <c r="C38" s="387">
        <f>SUM(D38:H38)</f>
        <v>0</v>
      </c>
      <c r="D38" s="213">
        <f t="shared" ref="D38:H38" si="3">-D25</f>
        <v>0</v>
      </c>
      <c r="E38" s="213">
        <f t="shared" si="3"/>
        <v>0</v>
      </c>
      <c r="F38" s="213">
        <f t="shared" si="3"/>
        <v>0</v>
      </c>
      <c r="G38" s="213">
        <f t="shared" si="3"/>
        <v>0</v>
      </c>
      <c r="H38" s="216">
        <f t="shared" si="3"/>
        <v>0</v>
      </c>
      <c r="I38" s="209"/>
    </row>
    <row r="39" spans="2:9" x14ac:dyDescent="0.3">
      <c r="B39" s="66" t="s">
        <v>177</v>
      </c>
      <c r="C39" s="387">
        <f>SUM(D39:H39)</f>
        <v>0</v>
      </c>
      <c r="D39" s="213">
        <f t="shared" ref="D39:H39" si="4">-D26</f>
        <v>0</v>
      </c>
      <c r="E39" s="213">
        <f t="shared" si="4"/>
        <v>0</v>
      </c>
      <c r="F39" s="213">
        <f t="shared" si="4"/>
        <v>0</v>
      </c>
      <c r="G39" s="213">
        <f t="shared" si="4"/>
        <v>0</v>
      </c>
      <c r="H39" s="216">
        <f t="shared" si="4"/>
        <v>0</v>
      </c>
      <c r="I39" s="209"/>
    </row>
    <row r="40" spans="2:9" x14ac:dyDescent="0.3">
      <c r="B40" s="66" t="s">
        <v>67</v>
      </c>
      <c r="C40" s="387">
        <f t="shared" si="0"/>
        <v>0</v>
      </c>
      <c r="D40" s="213">
        <f t="shared" ref="D40:H40" si="5">-D27</f>
        <v>0</v>
      </c>
      <c r="E40" s="213">
        <f t="shared" si="5"/>
        <v>0</v>
      </c>
      <c r="F40" s="213">
        <f t="shared" si="5"/>
        <v>0</v>
      </c>
      <c r="G40" s="213">
        <f t="shared" si="5"/>
        <v>0</v>
      </c>
      <c r="H40" s="216">
        <f t="shared" si="5"/>
        <v>0</v>
      </c>
      <c r="I40" s="209"/>
    </row>
    <row r="41" spans="2:9" x14ac:dyDescent="0.3">
      <c r="B41" s="66" t="s">
        <v>178</v>
      </c>
      <c r="C41" s="387">
        <f t="shared" si="0"/>
        <v>0</v>
      </c>
      <c r="D41" s="213">
        <f t="shared" ref="D41:H41" si="6">-D28</f>
        <v>0</v>
      </c>
      <c r="E41" s="213">
        <f t="shared" si="6"/>
        <v>0</v>
      </c>
      <c r="F41" s="213">
        <f t="shared" si="6"/>
        <v>0</v>
      </c>
      <c r="G41" s="213">
        <f t="shared" si="6"/>
        <v>0</v>
      </c>
      <c r="H41" s="216">
        <f t="shared" si="6"/>
        <v>0</v>
      </c>
      <c r="I41" s="209"/>
    </row>
    <row r="42" spans="2:9" x14ac:dyDescent="0.3">
      <c r="B42" s="66" t="s">
        <v>112</v>
      </c>
      <c r="C42" s="387">
        <f t="shared" si="0"/>
        <v>0</v>
      </c>
      <c r="D42" s="213">
        <f t="shared" ref="D42:H42" si="7">-D29</f>
        <v>0</v>
      </c>
      <c r="E42" s="213">
        <f t="shared" si="7"/>
        <v>0</v>
      </c>
      <c r="F42" s="213">
        <f t="shared" si="7"/>
        <v>0</v>
      </c>
      <c r="G42" s="213">
        <f t="shared" si="7"/>
        <v>0</v>
      </c>
      <c r="H42" s="216">
        <f t="shared" si="7"/>
        <v>0</v>
      </c>
      <c r="I42" s="209"/>
    </row>
    <row r="43" spans="2:9" x14ac:dyDescent="0.3">
      <c r="B43" s="66" t="s">
        <v>68</v>
      </c>
      <c r="C43" s="388">
        <f t="shared" si="0"/>
        <v>0</v>
      </c>
      <c r="D43" s="213">
        <f t="shared" ref="D43:H43" si="8">-D30</f>
        <v>0</v>
      </c>
      <c r="E43" s="213">
        <f t="shared" si="8"/>
        <v>0</v>
      </c>
      <c r="F43" s="213">
        <f t="shared" si="8"/>
        <v>0</v>
      </c>
      <c r="G43" s="213">
        <f t="shared" si="8"/>
        <v>0</v>
      </c>
      <c r="H43" s="216">
        <f t="shared" si="8"/>
        <v>0</v>
      </c>
      <c r="I43" s="209"/>
    </row>
    <row r="44" spans="2:9" ht="20.25" customHeight="1" thickBot="1" x14ac:dyDescent="0.35">
      <c r="B44" s="232" t="s">
        <v>110</v>
      </c>
      <c r="C44" s="389">
        <f t="shared" si="0"/>
        <v>0</v>
      </c>
      <c r="D44" s="294"/>
      <c r="E44" s="294"/>
      <c r="F44" s="294"/>
      <c r="G44" s="294"/>
      <c r="H44" s="295"/>
      <c r="I44" s="233"/>
    </row>
    <row r="45" spans="2:9" ht="23.4" customHeight="1" x14ac:dyDescent="0.3">
      <c r="B45" s="423" t="s">
        <v>175</v>
      </c>
      <c r="C45" s="423"/>
      <c r="D45" s="423"/>
      <c r="E45" s="423"/>
      <c r="F45" s="423"/>
      <c r="G45" s="423"/>
      <c r="H45" s="423"/>
      <c r="I45" s="234"/>
    </row>
    <row r="46" spans="2:9" x14ac:dyDescent="0.3">
      <c r="B46" s="424"/>
      <c r="C46" s="424"/>
      <c r="D46" s="424"/>
      <c r="E46" s="424"/>
      <c r="F46" s="424"/>
      <c r="G46" s="424"/>
      <c r="H46" s="424"/>
      <c r="I46" s="101"/>
    </row>
    <row r="47" spans="2:9" x14ac:dyDescent="0.3">
      <c r="B47" s="424"/>
      <c r="C47" s="424"/>
      <c r="D47" s="424"/>
      <c r="E47" s="424"/>
      <c r="F47" s="424"/>
      <c r="G47" s="424"/>
      <c r="H47" s="424"/>
      <c r="I47" s="101"/>
    </row>
    <row r="48" spans="2:9" x14ac:dyDescent="0.3">
      <c r="B48" s="45"/>
      <c r="C48" s="45"/>
      <c r="D48" s="46"/>
      <c r="E48" s="46"/>
      <c r="F48" s="46"/>
      <c r="G48" s="46"/>
      <c r="H48" s="46"/>
    </row>
    <row r="49" spans="2:8" x14ac:dyDescent="0.3">
      <c r="B49" s="349" t="s">
        <v>183</v>
      </c>
      <c r="C49" s="383"/>
      <c r="D49" s="352">
        <f>SUM(D33:D43)
+IF(AND(D31&gt;0,ABS(D32)&gt;0,D31&lt;&gt;ABS(D32)),ABS(D32),0)
+IF(D31=-D32,D31)
-IF(AND(D31&lt;0,D32&lt;0),D32,0)</f>
        <v>0</v>
      </c>
      <c r="E49" s="352">
        <f>SUM(E33:E43)
+IF(AND(E31&gt;0,ABS(E32)&gt;0,E31&lt;&gt;ABS(E32)),ABS(E32),0)
+IF(E31=-E32,E31)
-IF(AND(E31&lt;0,E32&lt;0),E32,0)</f>
        <v>0</v>
      </c>
      <c r="F49" s="352">
        <f>SUM(F33:F43)
+IF(AND(F31&gt;0,ABS(F32)&gt;0,F31&lt;&gt;ABS(F32)),ABS(F32),0)
+IF(F31=-F32,F31)
-IF(AND(F31&lt;0,F32&lt;0),F32,0)</f>
        <v>0</v>
      </c>
      <c r="G49" s="352">
        <f>SUM(G33:G43)
+IF(AND(G31&gt;0,ABS(G32)&gt;0,G31&lt;&gt;ABS(G32)),ABS(G32),0)
+IF(G31=-G32,G31)
-IF(AND(G31&lt;0,G32&lt;0),G32,0)</f>
        <v>0</v>
      </c>
      <c r="H49" s="352">
        <f>SUM(H33:H43)
+IF(AND(H31&gt;0,ABS(H32)&gt;0,H31&lt;&gt;ABS(H32)),ABS(H32),0)
+IF(H31=-H32,H31)
-IF(AND(H31&lt;0,H32&lt;0),H32,0)</f>
        <v>0</v>
      </c>
    </row>
    <row r="50" spans="2:8" x14ac:dyDescent="0.3">
      <c r="B50" s="349"/>
      <c r="C50" s="383"/>
      <c r="D50" s="384">
        <f>D49-D44</f>
        <v>0</v>
      </c>
      <c r="E50" s="384">
        <f t="shared" ref="E50:H50" si="9">E49-E44</f>
        <v>0</v>
      </c>
      <c r="F50" s="384">
        <f t="shared" si="9"/>
        <v>0</v>
      </c>
      <c r="G50" s="384">
        <f t="shared" si="9"/>
        <v>0</v>
      </c>
      <c r="H50" s="384">
        <f t="shared" si="9"/>
        <v>0</v>
      </c>
    </row>
    <row r="51" spans="2:8" x14ac:dyDescent="0.3">
      <c r="B51" s="383"/>
      <c r="C51" s="383"/>
      <c r="D51" s="352"/>
      <c r="E51" s="383"/>
      <c r="F51" s="383"/>
      <c r="G51" s="383"/>
      <c r="H51" s="383"/>
    </row>
    <row r="52" spans="2:8" x14ac:dyDescent="0.3">
      <c r="B52" s="426" t="s">
        <v>184</v>
      </c>
      <c r="C52" s="426"/>
      <c r="D52" s="426"/>
      <c r="E52" s="426"/>
      <c r="F52" s="426"/>
      <c r="G52" s="426"/>
      <c r="H52" s="426"/>
    </row>
    <row r="53" spans="2:8" x14ac:dyDescent="0.3">
      <c r="B53" s="426"/>
      <c r="C53" s="426"/>
      <c r="D53" s="426"/>
      <c r="E53" s="426"/>
      <c r="F53" s="426"/>
      <c r="G53" s="426"/>
      <c r="H53" s="426"/>
    </row>
    <row r="54" spans="2:8" x14ac:dyDescent="0.3">
      <c r="B54" s="426"/>
      <c r="C54" s="426"/>
      <c r="D54" s="426"/>
      <c r="E54" s="426"/>
      <c r="F54" s="426"/>
      <c r="G54" s="426"/>
      <c r="H54" s="426"/>
    </row>
    <row r="55" spans="2:8" x14ac:dyDescent="0.3">
      <c r="B55" s="426"/>
      <c r="C55" s="426"/>
      <c r="D55" s="426"/>
      <c r="E55" s="426"/>
      <c r="F55" s="426"/>
      <c r="G55" s="426"/>
      <c r="H55" s="426"/>
    </row>
    <row r="56" spans="2:8" x14ac:dyDescent="0.3">
      <c r="B56" s="426"/>
      <c r="C56" s="426"/>
      <c r="D56" s="426"/>
      <c r="E56" s="426"/>
      <c r="F56" s="426"/>
      <c r="G56" s="426"/>
      <c r="H56" s="426"/>
    </row>
    <row r="57" spans="2:8" x14ac:dyDescent="0.3">
      <c r="B57" s="426"/>
      <c r="C57" s="426"/>
      <c r="D57" s="426"/>
      <c r="E57" s="426"/>
      <c r="F57" s="426"/>
      <c r="G57" s="426"/>
      <c r="H57" s="426"/>
    </row>
    <row r="58" spans="2:8" x14ac:dyDescent="0.3">
      <c r="B58" s="426"/>
      <c r="C58" s="426"/>
      <c r="D58" s="426"/>
      <c r="E58" s="426"/>
      <c r="F58" s="426"/>
      <c r="G58" s="426"/>
      <c r="H58" s="426"/>
    </row>
    <row r="59" spans="2:8" x14ac:dyDescent="0.3">
      <c r="B59" s="426"/>
      <c r="C59" s="426"/>
      <c r="D59" s="426"/>
      <c r="E59" s="426"/>
      <c r="F59" s="426"/>
      <c r="G59" s="426"/>
      <c r="H59" s="426"/>
    </row>
    <row r="60" spans="2:8" x14ac:dyDescent="0.3">
      <c r="B60" s="426"/>
      <c r="C60" s="426"/>
      <c r="D60" s="426"/>
      <c r="E60" s="426"/>
      <c r="F60" s="426"/>
      <c r="G60" s="426"/>
      <c r="H60" s="426"/>
    </row>
    <row r="61" spans="2:8" x14ac:dyDescent="0.3">
      <c r="B61" s="426"/>
      <c r="C61" s="426"/>
      <c r="D61" s="426"/>
      <c r="E61" s="426"/>
      <c r="F61" s="426"/>
      <c r="G61" s="426"/>
      <c r="H61" s="426"/>
    </row>
    <row r="62" spans="2:8" x14ac:dyDescent="0.3">
      <c r="B62" s="426"/>
      <c r="C62" s="426"/>
      <c r="D62" s="426"/>
      <c r="E62" s="426"/>
      <c r="F62" s="426"/>
      <c r="G62" s="426"/>
      <c r="H62" s="426"/>
    </row>
    <row r="63" spans="2:8" x14ac:dyDescent="0.3">
      <c r="B63" s="426"/>
      <c r="C63" s="426"/>
      <c r="D63" s="426"/>
      <c r="E63" s="426"/>
      <c r="F63" s="426"/>
      <c r="G63" s="426"/>
      <c r="H63" s="426"/>
    </row>
    <row r="64" spans="2:8" x14ac:dyDescent="0.3">
      <c r="B64" s="426"/>
      <c r="C64" s="426"/>
      <c r="D64" s="426"/>
      <c r="E64" s="426"/>
      <c r="F64" s="426"/>
      <c r="G64" s="426"/>
      <c r="H64" s="426"/>
    </row>
  </sheetData>
  <mergeCells count="4">
    <mergeCell ref="B15:I15"/>
    <mergeCell ref="B45:H47"/>
    <mergeCell ref="B13:H13"/>
    <mergeCell ref="B52:H64"/>
  </mergeCells>
  <conditionalFormatting sqref="D50:H50">
    <cfRule type="cellIs" dxfId="2" priority="1" operator="lessThan">
      <formula>0</formula>
    </cfRule>
    <cfRule type="cellIs" dxfId="1" priority="2" operator="greaterThan">
      <formula>0</formula>
    </cfRule>
    <cfRule type="cellIs" dxfId="0" priority="3" operator="equal">
      <formula>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F36"/>
  <sheetViews>
    <sheetView workbookViewId="0"/>
  </sheetViews>
  <sheetFormatPr defaultColWidth="9.08984375" defaultRowHeight="12" x14ac:dyDescent="0.3"/>
  <cols>
    <col min="1" max="1" width="9.08984375" style="4"/>
    <col min="2" max="2" width="25.08984375" style="4" customWidth="1"/>
    <col min="3" max="3" width="1.7265625" style="4" customWidth="1"/>
    <col min="4" max="4" width="10.7265625" style="4" customWidth="1"/>
    <col min="5" max="5" width="1.7265625" style="4" customWidth="1"/>
    <col min="6" max="6" width="12.81640625" style="4" bestFit="1" customWidth="1"/>
    <col min="7" max="16384" width="9.08984375" style="4"/>
  </cols>
  <sheetData>
    <row r="2" spans="2:6" x14ac:dyDescent="0.3">
      <c r="B2" s="149" t="s">
        <v>75</v>
      </c>
      <c r="C2" s="149"/>
    </row>
    <row r="3" spans="2:6" x14ac:dyDescent="0.3">
      <c r="B3" s="150" t="s">
        <v>41</v>
      </c>
      <c r="C3" s="150"/>
      <c r="D3" s="49">
        <v>0.12</v>
      </c>
    </row>
    <row r="4" spans="2:6" x14ac:dyDescent="0.3">
      <c r="B4" s="150" t="s">
        <v>57</v>
      </c>
      <c r="C4" s="150"/>
      <c r="D4" s="49">
        <v>0.5</v>
      </c>
    </row>
    <row r="5" spans="2:6" x14ac:dyDescent="0.3">
      <c r="B5" s="150" t="s">
        <v>97</v>
      </c>
      <c r="C5" s="150"/>
      <c r="D5" s="49">
        <v>0.9</v>
      </c>
    </row>
    <row r="6" spans="2:6" ht="12.5" thickBot="1" x14ac:dyDescent="0.35"/>
    <row r="7" spans="2:6" ht="15" customHeight="1" thickTop="1" thickBot="1" x14ac:dyDescent="0.35">
      <c r="B7" s="411" t="s">
        <v>129</v>
      </c>
      <c r="C7" s="412"/>
      <c r="D7" s="412"/>
      <c r="E7" s="413"/>
    </row>
    <row r="8" spans="2:6" ht="12.5" thickTop="1" x14ac:dyDescent="0.3">
      <c r="B8" s="155"/>
      <c r="C8" s="154"/>
      <c r="D8" s="154"/>
      <c r="E8" s="163"/>
      <c r="F8" s="150"/>
    </row>
    <row r="9" spans="2:6" x14ac:dyDescent="0.3">
      <c r="B9" s="66" t="s">
        <v>32</v>
      </c>
      <c r="C9" s="160"/>
      <c r="D9" s="221">
        <v>100000000</v>
      </c>
      <c r="E9" s="163"/>
    </row>
    <row r="10" spans="2:6" x14ac:dyDescent="0.3">
      <c r="B10" s="158"/>
      <c r="C10" s="224"/>
      <c r="D10" s="214"/>
      <c r="E10" s="163"/>
    </row>
    <row r="11" spans="2:6" x14ac:dyDescent="0.3">
      <c r="B11" s="222" t="s">
        <v>126</v>
      </c>
      <c r="C11" s="225"/>
      <c r="D11" s="214"/>
      <c r="E11" s="163"/>
    </row>
    <row r="12" spans="2:6" x14ac:dyDescent="0.3">
      <c r="B12" s="66" t="s">
        <v>39</v>
      </c>
      <c r="C12" s="160"/>
      <c r="D12" s="214">
        <v>90000000</v>
      </c>
      <c r="E12" s="163"/>
    </row>
    <row r="13" spans="2:6" x14ac:dyDescent="0.3">
      <c r="B13" s="66" t="s">
        <v>41</v>
      </c>
      <c r="C13" s="160"/>
      <c r="D13" s="220">
        <v>0.12</v>
      </c>
      <c r="E13" s="163"/>
    </row>
    <row r="14" spans="2:6" x14ac:dyDescent="0.3">
      <c r="B14" s="66" t="s">
        <v>42</v>
      </c>
      <c r="C14" s="160"/>
      <c r="D14" s="214">
        <f>D12*D13</f>
        <v>10800000</v>
      </c>
      <c r="E14" s="163"/>
    </row>
    <row r="15" spans="2:6" x14ac:dyDescent="0.3">
      <c r="B15" s="66"/>
      <c r="C15" s="160"/>
      <c r="D15" s="221"/>
      <c r="E15" s="163"/>
    </row>
    <row r="16" spans="2:6" x14ac:dyDescent="0.3">
      <c r="B16" s="222" t="s">
        <v>125</v>
      </c>
      <c r="C16" s="225"/>
      <c r="D16" s="221"/>
      <c r="E16" s="163"/>
    </row>
    <row r="17" spans="2:5" x14ac:dyDescent="0.3">
      <c r="B17" s="66" t="s">
        <v>26</v>
      </c>
      <c r="C17" s="160"/>
      <c r="D17" s="214">
        <v>9000000</v>
      </c>
      <c r="E17" s="163"/>
    </row>
    <row r="18" spans="2:5" x14ac:dyDescent="0.3">
      <c r="B18" s="66" t="s">
        <v>55</v>
      </c>
      <c r="C18" s="160"/>
      <c r="D18" s="214">
        <v>-8000000</v>
      </c>
      <c r="E18" s="163"/>
    </row>
    <row r="19" spans="2:5" x14ac:dyDescent="0.3">
      <c r="B19" s="66" t="s">
        <v>56</v>
      </c>
      <c r="C19" s="160"/>
      <c r="D19" s="215">
        <f>-D14</f>
        <v>-10800000</v>
      </c>
      <c r="E19" s="163"/>
    </row>
    <row r="20" spans="2:5" x14ac:dyDescent="0.3">
      <c r="B20" s="66" t="s">
        <v>45</v>
      </c>
      <c r="C20" s="160"/>
      <c r="D20" s="214">
        <f>SUM(D17:D19)</f>
        <v>-9800000</v>
      </c>
      <c r="E20" s="163"/>
    </row>
    <row r="21" spans="2:5" x14ac:dyDescent="0.3">
      <c r="B21" s="66"/>
      <c r="C21" s="160"/>
      <c r="D21" s="214"/>
      <c r="E21" s="163"/>
    </row>
    <row r="22" spans="2:5" x14ac:dyDescent="0.3">
      <c r="B22" s="222" t="s">
        <v>128</v>
      </c>
      <c r="C22" s="225"/>
      <c r="D22" s="214"/>
      <c r="E22" s="163"/>
    </row>
    <row r="23" spans="2:5" x14ac:dyDescent="0.3">
      <c r="B23" s="66" t="s">
        <v>45</v>
      </c>
      <c r="C23" s="160"/>
      <c r="D23" s="214">
        <f>D20</f>
        <v>-9800000</v>
      </c>
      <c r="E23" s="163"/>
    </row>
    <row r="24" spans="2:5" x14ac:dyDescent="0.3">
      <c r="B24" s="66" t="s">
        <v>57</v>
      </c>
      <c r="C24" s="160"/>
      <c r="D24" s="223">
        <f>D4</f>
        <v>0.5</v>
      </c>
      <c r="E24" s="163"/>
    </row>
    <row r="25" spans="2:5" x14ac:dyDescent="0.3">
      <c r="B25" s="66" t="s">
        <v>58</v>
      </c>
      <c r="C25" s="160"/>
      <c r="D25" s="214">
        <f>-D24*D23</f>
        <v>4900000</v>
      </c>
      <c r="E25" s="163"/>
    </row>
    <row r="26" spans="2:5" x14ac:dyDescent="0.3">
      <c r="B26" s="159"/>
      <c r="C26" s="226"/>
      <c r="D26" s="214"/>
      <c r="E26" s="163"/>
    </row>
    <row r="27" spans="2:5" x14ac:dyDescent="0.3">
      <c r="B27" s="222" t="s">
        <v>59</v>
      </c>
      <c r="C27" s="225"/>
      <c r="D27" s="214"/>
      <c r="E27" s="163"/>
    </row>
    <row r="28" spans="2:5" x14ac:dyDescent="0.3">
      <c r="B28" s="66" t="s">
        <v>26</v>
      </c>
      <c r="C28" s="160"/>
      <c r="D28" s="214">
        <f>D17</f>
        <v>9000000</v>
      </c>
      <c r="E28" s="163"/>
    </row>
    <row r="29" spans="2:5" x14ac:dyDescent="0.3">
      <c r="B29" s="66" t="s">
        <v>60</v>
      </c>
      <c r="C29" s="160"/>
      <c r="D29" s="214">
        <v>-2000000</v>
      </c>
      <c r="E29" s="163"/>
    </row>
    <row r="30" spans="2:5" x14ac:dyDescent="0.3">
      <c r="B30" s="66" t="s">
        <v>56</v>
      </c>
      <c r="C30" s="160"/>
      <c r="D30" s="214">
        <f>D19</f>
        <v>-10800000</v>
      </c>
      <c r="E30" s="163"/>
    </row>
    <row r="31" spans="2:5" x14ac:dyDescent="0.3">
      <c r="B31" s="66" t="s">
        <v>127</v>
      </c>
      <c r="C31" s="160"/>
      <c r="D31" s="215">
        <f>+D25*D5</f>
        <v>4410000</v>
      </c>
      <c r="E31" s="163"/>
    </row>
    <row r="32" spans="2:5" s="87" customFormat="1" ht="20.25" customHeight="1" thickBot="1" x14ac:dyDescent="0.4">
      <c r="B32" s="70" t="s">
        <v>61</v>
      </c>
      <c r="C32" s="227"/>
      <c r="D32" s="152">
        <f>SUM(D28:D31)</f>
        <v>610000</v>
      </c>
      <c r="E32" s="166"/>
    </row>
    <row r="33" spans="2:6" ht="12.5" thickTop="1" x14ac:dyDescent="0.3">
      <c r="B33" s="228"/>
      <c r="C33" s="228"/>
      <c r="D33" s="53"/>
      <c r="E33" s="150"/>
      <c r="F33" s="150"/>
    </row>
    <row r="34" spans="2:6" x14ac:dyDescent="0.3">
      <c r="E34" s="150"/>
      <c r="F34" s="150"/>
    </row>
    <row r="35" spans="2:6" x14ac:dyDescent="0.3">
      <c r="E35" s="150"/>
      <c r="F35" s="150"/>
    </row>
    <row r="36" spans="2:6" x14ac:dyDescent="0.3">
      <c r="E36" s="150"/>
      <c r="F36" s="150"/>
    </row>
  </sheetData>
  <mergeCells count="1">
    <mergeCell ref="B7: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G20"/>
  <sheetViews>
    <sheetView workbookViewId="0"/>
  </sheetViews>
  <sheetFormatPr defaultColWidth="9.08984375" defaultRowHeight="12" x14ac:dyDescent="0.3"/>
  <cols>
    <col min="1" max="1" width="9.08984375" style="4"/>
    <col min="2" max="2" width="29.54296875" style="4" customWidth="1"/>
    <col min="3" max="3" width="10.26953125" style="4" customWidth="1"/>
    <col min="4" max="6" width="9.54296875" style="4" customWidth="1"/>
    <col min="7" max="7" width="1.7265625" style="4" customWidth="1"/>
    <col min="8" max="16384" width="9.08984375" style="4"/>
  </cols>
  <sheetData>
    <row r="1" spans="2:7" ht="12.5" thickBot="1" x14ac:dyDescent="0.35"/>
    <row r="2" spans="2:7" ht="15" customHeight="1" thickTop="1" thickBot="1" x14ac:dyDescent="0.35">
      <c r="B2" s="411" t="s">
        <v>134</v>
      </c>
      <c r="C2" s="412"/>
      <c r="D2" s="412"/>
      <c r="E2" s="412"/>
      <c r="F2" s="412"/>
      <c r="G2" s="413"/>
    </row>
    <row r="3" spans="2:7" ht="12" customHeight="1" thickTop="1" x14ac:dyDescent="0.3">
      <c r="B3" s="162"/>
      <c r="C3" s="154"/>
      <c r="D3" s="154"/>
      <c r="E3" s="154"/>
      <c r="F3" s="154"/>
      <c r="G3" s="65"/>
    </row>
    <row r="4" spans="2:7" x14ac:dyDescent="0.3">
      <c r="B4" s="222" t="s">
        <v>133</v>
      </c>
      <c r="C4" s="154"/>
      <c r="D4" s="154"/>
      <c r="E4" s="154"/>
      <c r="F4" s="154"/>
      <c r="G4" s="65"/>
    </row>
    <row r="5" spans="2:7" x14ac:dyDescent="0.3">
      <c r="B5" s="66"/>
      <c r="C5" s="154"/>
      <c r="D5" s="154"/>
      <c r="E5" s="154"/>
      <c r="F5" s="188"/>
      <c r="G5" s="65"/>
    </row>
    <row r="6" spans="2:7" x14ac:dyDescent="0.3">
      <c r="B6" s="66" t="s">
        <v>131</v>
      </c>
      <c r="C6" s="154"/>
      <c r="D6" s="154"/>
      <c r="E6" s="154"/>
      <c r="F6" s="193">
        <v>133000000</v>
      </c>
      <c r="G6" s="65"/>
    </row>
    <row r="7" spans="2:7" x14ac:dyDescent="0.3">
      <c r="B7" s="66" t="s">
        <v>62</v>
      </c>
      <c r="C7" s="154"/>
      <c r="D7" s="154"/>
      <c r="E7" s="154"/>
      <c r="F7" s="198">
        <v>-90000000</v>
      </c>
      <c r="G7" s="65"/>
    </row>
    <row r="8" spans="2:7" x14ac:dyDescent="0.3">
      <c r="B8" s="66" t="s">
        <v>63</v>
      </c>
      <c r="C8" s="154"/>
      <c r="D8" s="154"/>
      <c r="E8" s="154"/>
      <c r="F8" s="193">
        <f>+F6+F7</f>
        <v>43000000</v>
      </c>
      <c r="G8" s="65"/>
    </row>
    <row r="9" spans="2:7" x14ac:dyDescent="0.3">
      <c r="B9" s="155"/>
      <c r="C9" s="154"/>
      <c r="D9" s="154"/>
      <c r="E9" s="154"/>
      <c r="F9" s="188"/>
      <c r="G9" s="65"/>
    </row>
    <row r="10" spans="2:7" x14ac:dyDescent="0.3">
      <c r="B10" s="231" t="s">
        <v>130</v>
      </c>
      <c r="C10" s="154"/>
      <c r="D10" s="154"/>
      <c r="E10" s="154"/>
      <c r="F10" s="188"/>
      <c r="G10" s="65"/>
    </row>
    <row r="11" spans="2:7" x14ac:dyDescent="0.3">
      <c r="B11" s="164"/>
      <c r="C11" s="165">
        <v>0</v>
      </c>
      <c r="D11" s="165">
        <v>1</v>
      </c>
      <c r="E11" s="165">
        <v>2</v>
      </c>
      <c r="F11" s="229">
        <v>3</v>
      </c>
      <c r="G11" s="65"/>
    </row>
    <row r="12" spans="2:7" x14ac:dyDescent="0.3">
      <c r="B12" s="155"/>
      <c r="C12" s="154"/>
      <c r="D12" s="154"/>
      <c r="E12" s="154"/>
      <c r="F12" s="188"/>
      <c r="G12" s="65"/>
    </row>
    <row r="13" spans="2:7" x14ac:dyDescent="0.3">
      <c r="B13" s="66" t="s">
        <v>48</v>
      </c>
      <c r="C13" s="169">
        <v>-10000000</v>
      </c>
      <c r="D13" s="169"/>
      <c r="E13" s="169"/>
      <c r="F13" s="193"/>
      <c r="G13" s="65"/>
    </row>
    <row r="14" spans="2:7" x14ac:dyDescent="0.3">
      <c r="B14" s="66" t="s">
        <v>132</v>
      </c>
      <c r="C14" s="169"/>
      <c r="D14" s="169">
        <v>600000</v>
      </c>
      <c r="E14" s="169">
        <v>600000</v>
      </c>
      <c r="F14" s="193">
        <v>600000</v>
      </c>
      <c r="G14" s="65"/>
    </row>
    <row r="15" spans="2:7" x14ac:dyDescent="0.3">
      <c r="B15" s="66" t="s">
        <v>63</v>
      </c>
      <c r="C15" s="176"/>
      <c r="D15" s="176"/>
      <c r="E15" s="176"/>
      <c r="F15" s="198">
        <v>43000000</v>
      </c>
      <c r="G15" s="65"/>
    </row>
    <row r="16" spans="2:7" ht="12" customHeight="1" x14ac:dyDescent="0.3">
      <c r="B16" s="66" t="s">
        <v>113</v>
      </c>
      <c r="C16" s="153">
        <f>+SUM(C13:C15)</f>
        <v>-10000000</v>
      </c>
      <c r="D16" s="153">
        <f>+SUM(D13:D15)</f>
        <v>600000</v>
      </c>
      <c r="E16" s="153">
        <f>+SUM(E13:E15)</f>
        <v>600000</v>
      </c>
      <c r="F16" s="230">
        <f>+SUM(F13:F15)</f>
        <v>43600000</v>
      </c>
      <c r="G16" s="65"/>
    </row>
    <row r="17" spans="2:7" ht="12" customHeight="1" x14ac:dyDescent="0.3">
      <c r="B17" s="66"/>
      <c r="C17" s="153"/>
      <c r="D17" s="153"/>
      <c r="E17" s="153"/>
      <c r="F17" s="230"/>
      <c r="G17" s="65"/>
    </row>
    <row r="18" spans="2:7" x14ac:dyDescent="0.3">
      <c r="B18" s="298" t="s">
        <v>135</v>
      </c>
      <c r="C18" s="299">
        <f>SUM(C16:F16)</f>
        <v>34800000</v>
      </c>
      <c r="D18" s="154"/>
      <c r="E18" s="154"/>
      <c r="F18" s="188"/>
      <c r="G18" s="65"/>
    </row>
    <row r="19" spans="2:7" s="87" customFormat="1" ht="20.25" customHeight="1" thickBot="1" x14ac:dyDescent="0.4">
      <c r="B19" s="300" t="s">
        <v>136</v>
      </c>
      <c r="C19" s="301">
        <f>+IRR(C16:F16)</f>
        <v>0.66629957807065487</v>
      </c>
      <c r="D19" s="161"/>
      <c r="E19" s="161"/>
      <c r="F19" s="161"/>
      <c r="G19" s="203"/>
    </row>
    <row r="20" spans="2:7" ht="12.5" thickTop="1" x14ac:dyDescent="0.3"/>
  </sheetData>
  <mergeCells count="1">
    <mergeCell ref="B2:G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AE94-35C2-4447-8B49-18AF9DC00B35}">
  <dimension ref="B2:K36"/>
  <sheetViews>
    <sheetView workbookViewId="0"/>
  </sheetViews>
  <sheetFormatPr defaultColWidth="9.08984375" defaultRowHeight="12" x14ac:dyDescent="0.3"/>
  <cols>
    <col min="1" max="1" width="9.08984375" style="4"/>
    <col min="2" max="2" width="25.08984375" style="4" customWidth="1"/>
    <col min="3" max="3" width="1.7265625" style="4" customWidth="1"/>
    <col min="4" max="4" width="10.7265625" style="4" customWidth="1"/>
    <col min="5" max="5" width="1.7265625" style="4" customWidth="1"/>
    <col min="6" max="6" width="2.81640625" style="4" customWidth="1"/>
    <col min="7" max="7" width="25.08984375" style="4" customWidth="1"/>
    <col min="8" max="8" width="1.7265625" style="4" customWidth="1"/>
    <col min="9" max="9" width="10.7265625" style="4" customWidth="1"/>
    <col min="10" max="10" width="1.7265625" style="4" customWidth="1"/>
    <col min="11" max="16384" width="9.08984375" style="4"/>
  </cols>
  <sheetData>
    <row r="2" spans="2:11" x14ac:dyDescent="0.3">
      <c r="B2" s="149" t="s">
        <v>75</v>
      </c>
      <c r="C2" s="149"/>
      <c r="G2" s="149"/>
      <c r="H2" s="149"/>
    </row>
    <row r="3" spans="2:11" x14ac:dyDescent="0.3">
      <c r="B3" s="150" t="s">
        <v>41</v>
      </c>
      <c r="C3" s="150"/>
      <c r="D3" s="49">
        <v>0.12</v>
      </c>
      <c r="G3" s="150"/>
      <c r="H3" s="150"/>
      <c r="I3" s="49"/>
    </row>
    <row r="4" spans="2:11" x14ac:dyDescent="0.3">
      <c r="B4" s="150" t="s">
        <v>57</v>
      </c>
      <c r="C4" s="150"/>
      <c r="D4" s="49">
        <v>0.5</v>
      </c>
      <c r="G4" s="150"/>
      <c r="H4" s="150"/>
      <c r="I4" s="49"/>
    </row>
    <row r="5" spans="2:11" x14ac:dyDescent="0.3">
      <c r="B5" s="150" t="s">
        <v>97</v>
      </c>
      <c r="C5" s="150"/>
      <c r="D5" s="49">
        <v>0.9</v>
      </c>
      <c r="G5" s="150"/>
      <c r="H5" s="150"/>
      <c r="I5" s="49"/>
      <c r="K5" s="53"/>
    </row>
    <row r="6" spans="2:11" ht="12.5" thickBot="1" x14ac:dyDescent="0.35">
      <c r="K6" s="53"/>
    </row>
    <row r="7" spans="2:11" ht="15" customHeight="1" thickTop="1" thickBot="1" x14ac:dyDescent="0.35">
      <c r="B7" s="411" t="s">
        <v>129</v>
      </c>
      <c r="C7" s="412"/>
      <c r="D7" s="412"/>
      <c r="E7" s="413"/>
      <c r="F7" s="30"/>
      <c r="G7" s="411" t="s">
        <v>138</v>
      </c>
      <c r="H7" s="412"/>
      <c r="I7" s="412"/>
      <c r="J7" s="413"/>
      <c r="K7" s="53"/>
    </row>
    <row r="8" spans="2:11" ht="12.5" thickTop="1" x14ac:dyDescent="0.3">
      <c r="B8" s="155"/>
      <c r="C8" s="154"/>
      <c r="D8" s="154"/>
      <c r="E8" s="163"/>
      <c r="F8" s="219"/>
      <c r="G8" s="155"/>
      <c r="H8" s="154"/>
      <c r="I8" s="154"/>
      <c r="J8" s="163"/>
      <c r="K8" s="53"/>
    </row>
    <row r="9" spans="2:11" x14ac:dyDescent="0.3">
      <c r="B9" s="66" t="s">
        <v>32</v>
      </c>
      <c r="C9" s="160"/>
      <c r="D9" s="221">
        <v>100000000</v>
      </c>
      <c r="E9" s="163"/>
      <c r="F9" s="30"/>
      <c r="G9" s="66" t="s">
        <v>32</v>
      </c>
      <c r="H9" s="160"/>
      <c r="I9" s="221">
        <v>100000000</v>
      </c>
      <c r="J9" s="65"/>
      <c r="K9" s="53"/>
    </row>
    <row r="10" spans="2:11" x14ac:dyDescent="0.3">
      <c r="B10" s="158"/>
      <c r="C10" s="224"/>
      <c r="D10" s="214"/>
      <c r="E10" s="163"/>
      <c r="F10" s="30"/>
      <c r="G10" s="158"/>
      <c r="H10" s="224"/>
      <c r="I10" s="214"/>
      <c r="J10" s="65"/>
      <c r="K10" s="53"/>
    </row>
    <row r="11" spans="2:11" x14ac:dyDescent="0.3">
      <c r="B11" s="222" t="s">
        <v>126</v>
      </c>
      <c r="C11" s="225"/>
      <c r="D11" s="214"/>
      <c r="E11" s="163"/>
      <c r="F11" s="30"/>
      <c r="G11" s="222" t="s">
        <v>126</v>
      </c>
      <c r="H11" s="225"/>
      <c r="I11" s="214"/>
      <c r="J11" s="65"/>
      <c r="K11" s="53"/>
    </row>
    <row r="12" spans="2:11" x14ac:dyDescent="0.3">
      <c r="B12" s="66" t="s">
        <v>39</v>
      </c>
      <c r="C12" s="160"/>
      <c r="D12" s="214">
        <v>90000000</v>
      </c>
      <c r="E12" s="163"/>
      <c r="F12" s="30"/>
      <c r="G12" s="66" t="s">
        <v>39</v>
      </c>
      <c r="H12" s="160"/>
      <c r="I12" s="214">
        <v>90000000</v>
      </c>
      <c r="J12" s="65"/>
    </row>
    <row r="13" spans="2:11" x14ac:dyDescent="0.3">
      <c r="B13" s="66" t="s">
        <v>41</v>
      </c>
      <c r="C13" s="160"/>
      <c r="D13" s="220">
        <v>0.12</v>
      </c>
      <c r="E13" s="163"/>
      <c r="F13" s="30"/>
      <c r="G13" s="66" t="s">
        <v>41</v>
      </c>
      <c r="H13" s="160"/>
      <c r="I13" s="220">
        <v>0.12</v>
      </c>
      <c r="J13" s="65"/>
    </row>
    <row r="14" spans="2:11" x14ac:dyDescent="0.3">
      <c r="B14" s="66" t="s">
        <v>42</v>
      </c>
      <c r="C14" s="160"/>
      <c r="D14" s="214">
        <f>D12*D13</f>
        <v>10800000</v>
      </c>
      <c r="E14" s="163"/>
      <c r="F14" s="30"/>
      <c r="G14" s="66" t="s">
        <v>42</v>
      </c>
      <c r="H14" s="160"/>
      <c r="I14" s="214">
        <f>I12*I13</f>
        <v>10800000</v>
      </c>
      <c r="J14" s="65"/>
    </row>
    <row r="15" spans="2:11" x14ac:dyDescent="0.3">
      <c r="B15" s="66"/>
      <c r="C15" s="160"/>
      <c r="D15" s="221"/>
      <c r="E15" s="163"/>
      <c r="F15" s="30"/>
      <c r="G15" s="66"/>
      <c r="H15" s="160"/>
      <c r="I15" s="221"/>
      <c r="J15" s="65"/>
    </row>
    <row r="16" spans="2:11" x14ac:dyDescent="0.3">
      <c r="B16" s="222" t="s">
        <v>125</v>
      </c>
      <c r="C16" s="225"/>
      <c r="D16" s="221"/>
      <c r="E16" s="163"/>
      <c r="F16" s="30"/>
      <c r="G16" s="222" t="s">
        <v>125</v>
      </c>
      <c r="H16" s="225"/>
      <c r="I16" s="221"/>
      <c r="J16" s="65"/>
    </row>
    <row r="17" spans="2:10" x14ac:dyDescent="0.3">
      <c r="B17" s="66" t="s">
        <v>26</v>
      </c>
      <c r="C17" s="160"/>
      <c r="D17" s="214">
        <v>9000000</v>
      </c>
      <c r="E17" s="163"/>
      <c r="F17" s="30"/>
      <c r="G17" s="66" t="s">
        <v>26</v>
      </c>
      <c r="H17" s="160"/>
      <c r="I17" s="214">
        <v>9000000</v>
      </c>
      <c r="J17" s="65"/>
    </row>
    <row r="18" spans="2:10" x14ac:dyDescent="0.3">
      <c r="B18" s="66" t="s">
        <v>55</v>
      </c>
      <c r="C18" s="160"/>
      <c r="D18" s="214">
        <v>-8000000</v>
      </c>
      <c r="E18" s="163"/>
      <c r="F18" s="30"/>
      <c r="G18" s="66" t="s">
        <v>55</v>
      </c>
      <c r="H18" s="160"/>
      <c r="I18" s="214">
        <v>-4000000</v>
      </c>
      <c r="J18" s="65"/>
    </row>
    <row r="19" spans="2:10" x14ac:dyDescent="0.3">
      <c r="B19" s="66" t="s">
        <v>56</v>
      </c>
      <c r="C19" s="160"/>
      <c r="D19" s="215">
        <f>-D14</f>
        <v>-10800000</v>
      </c>
      <c r="E19" s="163"/>
      <c r="F19" s="30"/>
      <c r="G19" s="66" t="s">
        <v>56</v>
      </c>
      <c r="H19" s="160"/>
      <c r="I19" s="215">
        <f>-I14</f>
        <v>-10800000</v>
      </c>
      <c r="J19" s="65"/>
    </row>
    <row r="20" spans="2:10" x14ac:dyDescent="0.3">
      <c r="B20" s="66" t="s">
        <v>45</v>
      </c>
      <c r="C20" s="160"/>
      <c r="D20" s="214">
        <f>SUM(D17:D19)</f>
        <v>-9800000</v>
      </c>
      <c r="E20" s="163"/>
      <c r="F20" s="30"/>
      <c r="G20" s="66" t="s">
        <v>45</v>
      </c>
      <c r="H20" s="160"/>
      <c r="I20" s="214">
        <f>SUM(I17:I19)</f>
        <v>-5800000</v>
      </c>
      <c r="J20" s="65"/>
    </row>
    <row r="21" spans="2:10" x14ac:dyDescent="0.3">
      <c r="B21" s="66"/>
      <c r="C21" s="160"/>
      <c r="D21" s="214"/>
      <c r="E21" s="163"/>
      <c r="F21" s="30"/>
      <c r="G21" s="66"/>
      <c r="H21" s="160"/>
      <c r="I21" s="214"/>
      <c r="J21" s="65"/>
    </row>
    <row r="22" spans="2:10" x14ac:dyDescent="0.3">
      <c r="B22" s="222" t="s">
        <v>128</v>
      </c>
      <c r="C22" s="225"/>
      <c r="D22" s="214"/>
      <c r="E22" s="163"/>
      <c r="F22" s="30"/>
      <c r="G22" s="427" t="s">
        <v>74</v>
      </c>
      <c r="H22" s="428"/>
      <c r="I22" s="428"/>
      <c r="J22" s="429"/>
    </row>
    <row r="23" spans="2:10" x14ac:dyDescent="0.3">
      <c r="B23" s="66" t="s">
        <v>45</v>
      </c>
      <c r="C23" s="160"/>
      <c r="D23" s="214">
        <f>D20</f>
        <v>-9800000</v>
      </c>
      <c r="E23" s="163"/>
      <c r="F23" s="30"/>
      <c r="G23" s="427"/>
      <c r="H23" s="428"/>
      <c r="I23" s="428"/>
      <c r="J23" s="429"/>
    </row>
    <row r="24" spans="2:10" x14ac:dyDescent="0.3">
      <c r="B24" s="66" t="s">
        <v>57</v>
      </c>
      <c r="C24" s="160"/>
      <c r="D24" s="223">
        <f>D4</f>
        <v>0.5</v>
      </c>
      <c r="E24" s="163"/>
      <c r="F24" s="30"/>
      <c r="G24" s="427"/>
      <c r="H24" s="428"/>
      <c r="I24" s="428"/>
      <c r="J24" s="429"/>
    </row>
    <row r="25" spans="2:10" x14ac:dyDescent="0.3">
      <c r="B25" s="66" t="s">
        <v>58</v>
      </c>
      <c r="C25" s="160"/>
      <c r="D25" s="214">
        <f>-D24*D23</f>
        <v>4900000</v>
      </c>
      <c r="E25" s="163"/>
      <c r="F25" s="30"/>
      <c r="G25" s="427"/>
      <c r="H25" s="428"/>
      <c r="I25" s="428"/>
      <c r="J25" s="429"/>
    </row>
    <row r="26" spans="2:10" x14ac:dyDescent="0.3">
      <c r="B26" s="159"/>
      <c r="C26" s="226"/>
      <c r="D26" s="214"/>
      <c r="E26" s="163"/>
      <c r="F26" s="30"/>
      <c r="G26" s="159"/>
      <c r="H26" s="226"/>
      <c r="I26" s="214"/>
      <c r="J26" s="65"/>
    </row>
    <row r="27" spans="2:10" x14ac:dyDescent="0.3">
      <c r="B27" s="222" t="s">
        <v>59</v>
      </c>
      <c r="C27" s="225"/>
      <c r="D27" s="214"/>
      <c r="E27" s="163"/>
      <c r="F27" s="30"/>
      <c r="G27" s="222" t="s">
        <v>59</v>
      </c>
      <c r="H27" s="225"/>
      <c r="I27" s="214"/>
      <c r="J27" s="65"/>
    </row>
    <row r="28" spans="2:10" x14ac:dyDescent="0.3">
      <c r="B28" s="66" t="s">
        <v>26</v>
      </c>
      <c r="C28" s="160"/>
      <c r="D28" s="214">
        <f>D17</f>
        <v>9000000</v>
      </c>
      <c r="E28" s="163"/>
      <c r="F28" s="30"/>
      <c r="G28" s="66" t="s">
        <v>26</v>
      </c>
      <c r="H28" s="160"/>
      <c r="I28" s="214">
        <f>I17</f>
        <v>9000000</v>
      </c>
      <c r="J28" s="65"/>
    </row>
    <row r="29" spans="2:10" x14ac:dyDescent="0.3">
      <c r="B29" s="66" t="s">
        <v>60</v>
      </c>
      <c r="C29" s="160"/>
      <c r="D29" s="214">
        <v>-2000000</v>
      </c>
      <c r="E29" s="163"/>
      <c r="F29" s="30"/>
      <c r="G29" s="66" t="s">
        <v>60</v>
      </c>
      <c r="H29" s="160"/>
      <c r="I29" s="214">
        <v>-2000000</v>
      </c>
      <c r="J29" s="65"/>
    </row>
    <row r="30" spans="2:10" x14ac:dyDescent="0.3">
      <c r="B30" s="66" t="s">
        <v>56</v>
      </c>
      <c r="C30" s="160"/>
      <c r="D30" s="214">
        <f>D19</f>
        <v>-10800000</v>
      </c>
      <c r="E30" s="163"/>
      <c r="F30" s="30"/>
      <c r="G30" s="66" t="s">
        <v>56</v>
      </c>
      <c r="H30" s="160"/>
      <c r="I30" s="214">
        <f>I19</f>
        <v>-10800000</v>
      </c>
      <c r="J30" s="65"/>
    </row>
    <row r="31" spans="2:10" x14ac:dyDescent="0.3">
      <c r="B31" s="66" t="s">
        <v>127</v>
      </c>
      <c r="C31" s="160"/>
      <c r="D31" s="215">
        <f>+D25*D5</f>
        <v>4410000</v>
      </c>
      <c r="E31" s="163"/>
      <c r="F31" s="30"/>
      <c r="G31" s="66" t="s">
        <v>137</v>
      </c>
      <c r="H31" s="160"/>
      <c r="I31" s="215">
        <v>0</v>
      </c>
      <c r="J31" s="65"/>
    </row>
    <row r="32" spans="2:10" s="87" customFormat="1" ht="20.25" customHeight="1" thickBot="1" x14ac:dyDescent="0.4">
      <c r="B32" s="70" t="s">
        <v>61</v>
      </c>
      <c r="C32" s="227"/>
      <c r="D32" s="152">
        <f>SUM(D28:D31)</f>
        <v>610000</v>
      </c>
      <c r="E32" s="166"/>
      <c r="F32" s="167"/>
      <c r="G32" s="70" t="s">
        <v>61</v>
      </c>
      <c r="H32" s="227"/>
      <c r="I32" s="152">
        <f>SUM(I28:I31)</f>
        <v>-3800000</v>
      </c>
      <c r="J32" s="203"/>
    </row>
    <row r="33" spans="2:9" ht="12.5" thickTop="1" x14ac:dyDescent="0.3">
      <c r="B33" s="228"/>
      <c r="C33" s="228"/>
      <c r="D33" s="53"/>
      <c r="E33" s="150"/>
      <c r="F33" s="150"/>
      <c r="G33" s="228"/>
      <c r="H33" s="228"/>
      <c r="I33" s="53"/>
    </row>
    <row r="34" spans="2:9" x14ac:dyDescent="0.3">
      <c r="E34" s="150"/>
      <c r="F34" s="150"/>
    </row>
    <row r="35" spans="2:9" x14ac:dyDescent="0.3">
      <c r="E35" s="150"/>
      <c r="F35" s="150"/>
    </row>
    <row r="36" spans="2:9" x14ac:dyDescent="0.3">
      <c r="E36" s="150"/>
      <c r="F36" s="150"/>
    </row>
  </sheetData>
  <mergeCells count="3">
    <mergeCell ref="B7:E7"/>
    <mergeCell ref="G7:J7"/>
    <mergeCell ref="G22:J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Chapter 5 Figures</vt:lpstr>
      <vt:lpstr>Fig 5.1</vt:lpstr>
      <vt:lpstr>Fig 5.2</vt:lpstr>
      <vt:lpstr>Fig 5.3</vt:lpstr>
      <vt:lpstr>Fig 5.4</vt:lpstr>
      <vt:lpstr>Fig 5.5</vt:lpstr>
      <vt:lpstr>Fig 5.6</vt:lpstr>
      <vt:lpstr>Fig 5.7</vt:lpstr>
      <vt:lpstr>Fig 5.8</vt:lpstr>
      <vt:lpstr>Fig 5.9</vt:lpstr>
      <vt:lpstr>Fig 5.10</vt:lpstr>
      <vt:lpstr>Fig 5.11</vt:lpstr>
      <vt:lpstr>Fig 5.12</vt:lpstr>
      <vt:lpstr>Fig 5.13</vt:lpstr>
      <vt:lpstr>Fig 5.14</vt:lpstr>
      <vt:lpstr>Fig 5.15</vt:lpstr>
      <vt:lpstr>Fig 5.16</vt:lpstr>
      <vt:lpstr>Fig 5.17</vt:lpstr>
      <vt:lpstr>Fig 5.18</vt:lpstr>
      <vt:lpstr>Fig 5.19</vt:lpstr>
      <vt:lpstr>Fig 5.20</vt:lpstr>
      <vt:lpstr>Fig 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Linneman and Kirsch</dc:creator>
  <cp:lastModifiedBy>Bruce Kirsch</cp:lastModifiedBy>
  <cp:lastPrinted>2013-07-16T12:25:11Z</cp:lastPrinted>
  <dcterms:created xsi:type="dcterms:W3CDTF">2010-07-06T16:25:37Z</dcterms:created>
  <dcterms:modified xsi:type="dcterms:W3CDTF">2019-09-06T15:20:06Z</dcterms:modified>
  <cp:version>_v3</cp:version>
</cp:coreProperties>
</file>